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Sheet1" sheetId="1" r:id="rId1"/>
  </sheets>
  <definedNames>
    <definedName name="_xlnm.Print_Area" localSheetId="0">Sheet1!$A$1:$E$497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C.R.C</author>
  </authors>
  <commentList>
    <comment ref="G59" authorId="0">
      <text>
        <r>
          <rPr>
            <b/>
            <sz val="9"/>
            <rFont val="Tahoma"/>
            <charset val="134"/>
          </rPr>
          <t>C.R.C:</t>
        </r>
        <r>
          <rPr>
            <sz val="9"/>
            <rFont val="Tahoma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<sst xmlns="http://schemas.openxmlformats.org/spreadsheetml/2006/main" count="731" uniqueCount="600">
  <si>
    <t>NJESIA PUBLIKE</t>
  </si>
  <si>
    <t>Spitali Rajonal Gjirokaster</t>
  </si>
  <si>
    <t>Formati nr.1</t>
  </si>
  <si>
    <t>PASQYRA E POZICIONIT FINANCIAR</t>
  </si>
  <si>
    <t>VITI 2024</t>
  </si>
  <si>
    <t xml:space="preserve">         NE   / LEKE </t>
  </si>
  <si>
    <t>Nr.</t>
  </si>
  <si>
    <t>Ushtrimi</t>
  </si>
  <si>
    <t>Reshti</t>
  </si>
  <si>
    <t>Referenca e</t>
  </si>
  <si>
    <t xml:space="preserve">E M E R T I M I </t>
  </si>
  <si>
    <t>I</t>
  </si>
  <si>
    <t>Paraardhes</t>
  </si>
  <si>
    <t>Logarive</t>
  </si>
  <si>
    <t>Mbyllur</t>
  </si>
  <si>
    <t>A</t>
  </si>
  <si>
    <t xml:space="preserve">A K T I V E T </t>
  </si>
  <si>
    <t>I.Aktivet Afat shkurtra</t>
  </si>
  <si>
    <t>1.Mjete monetare dhe ekujvalent  te tyre</t>
  </si>
  <si>
    <t>Mjrete monetare ne Arke</t>
  </si>
  <si>
    <t>512,56</t>
  </si>
  <si>
    <t>Mjete monetare ne Banke</t>
  </si>
  <si>
    <t>Disponibilitete ne Thesar</t>
  </si>
  <si>
    <t>Letra me vlere</t>
  </si>
  <si>
    <t>Vlera te tjera</t>
  </si>
  <si>
    <t>Akreditiva dhe paradhenie</t>
  </si>
  <si>
    <t>Provigjone zhvlersimi letra me vlere (-)</t>
  </si>
  <si>
    <t>2.Gjendje Inventari qarkullues</t>
  </si>
  <si>
    <t xml:space="preserve">Ndryshimi i Gjendjeve </t>
  </si>
  <si>
    <t>Materiale</t>
  </si>
  <si>
    <t>( Efekti ne Shpenzime )</t>
  </si>
  <si>
    <t>Inventar I imet</t>
  </si>
  <si>
    <t>Prodhim nre proces</t>
  </si>
  <si>
    <t>Produkte</t>
  </si>
  <si>
    <t>Mallra</t>
  </si>
  <si>
    <t>Kafshe ne rritje e majmeri</t>
  </si>
  <si>
    <t>Gjendje te pa mbritura,ose prane te treteve</t>
  </si>
  <si>
    <t>Diferenca nga cmimet e magazinimit</t>
  </si>
  <si>
    <t>Provigjone  perzhvlersimin  e inventarit (-)</t>
  </si>
  <si>
    <t>3.Llogari te Arketushme</t>
  </si>
  <si>
    <t>Kliente e llogari te ngjashme</t>
  </si>
  <si>
    <t>Personeli, paradhenie, deficite, gjoba</t>
  </si>
  <si>
    <t>Tatim e  Taksa</t>
  </si>
  <si>
    <t xml:space="preserve">Tatime, mbledhur  per llogari pushtetit lokal </t>
  </si>
  <si>
    <t>Fatkeqsi natyrore qe mbulohen nga shteti</t>
  </si>
  <si>
    <t>Sigurime Shoqerore</t>
  </si>
  <si>
    <t>Sigurime Shendetsore</t>
  </si>
  <si>
    <t>437,438,</t>
  </si>
  <si>
    <t>Organizma te tjere shteterore</t>
  </si>
  <si>
    <t>Institucione te tjera publike</t>
  </si>
  <si>
    <t>Efekte per tu arketuar nga shitja e letrave me vlere</t>
  </si>
  <si>
    <t>Debitore te ndryshem</t>
  </si>
  <si>
    <t>Operacione me shtetin (Te drejta)</t>
  </si>
  <si>
    <t>Mardhenie midis institucioneve apo njesive  ekonomike</t>
  </si>
  <si>
    <t>Shuma te parashikuara per xhvleresim(-)</t>
  </si>
  <si>
    <t>4.Te tjera aktive afatshkurtra</t>
  </si>
  <si>
    <t>Parapagime</t>
  </si>
  <si>
    <t>Llogari e pritjes te mardhenieve me thesarin</t>
  </si>
  <si>
    <t>Diferenca konvertimi aktive</t>
  </si>
  <si>
    <t>Shpenzime per t'u shperndare ne disa ushtrime</t>
  </si>
  <si>
    <t>Shpenzime te periudhave te ardhshme</t>
  </si>
  <si>
    <t>II.Aktivet Afat gjata</t>
  </si>
  <si>
    <t>20</t>
  </si>
  <si>
    <t xml:space="preserve">1.Aktive Afatgjata jo materiale </t>
  </si>
  <si>
    <t>Prime te emisionit dhe Rimbursimit te huave</t>
  </si>
  <si>
    <t>Studime dhe kerkime</t>
  </si>
  <si>
    <t>Koncesione,Patenta,Licenca e te ngjashme</t>
  </si>
  <si>
    <t>21</t>
  </si>
  <si>
    <t xml:space="preserve">2.Aktive Afatgjata materiale </t>
  </si>
  <si>
    <t>Toka, T,roje, Terene</t>
  </si>
  <si>
    <t>Pyje, Plantacione</t>
  </si>
  <si>
    <t>Ndertesa e Konstruksione</t>
  </si>
  <si>
    <t>Rruge, rrjete, vepra ujore</t>
  </si>
  <si>
    <t>Iinstalime teknike, makineri e paisje</t>
  </si>
  <si>
    <t>Mjete Transporti</t>
  </si>
  <si>
    <t>Rezerva Shteterore</t>
  </si>
  <si>
    <t>Kafshe pune e prodhimi</t>
  </si>
  <si>
    <t>Inventar ekonomik</t>
  </si>
  <si>
    <t>Aktive  afatgjata te demtuara</t>
  </si>
  <si>
    <t>Caktime te Aktiveve Afatgjata</t>
  </si>
  <si>
    <t>25-26</t>
  </si>
  <si>
    <t>3.Aktive Afatgjata Financiare</t>
  </si>
  <si>
    <t>25</t>
  </si>
  <si>
    <t>Huadhenie e Nenhuadhenie</t>
  </si>
  <si>
    <t>26</t>
  </si>
  <si>
    <t>Pjesmarrje ne kapitalin e vet</t>
  </si>
  <si>
    <t>4.Investime</t>
  </si>
  <si>
    <t xml:space="preserve">Per Aktive Afatgjata jo materiale </t>
  </si>
  <si>
    <t xml:space="preserve">Per Aktive Afatgjata materiale </t>
  </si>
  <si>
    <t>B</t>
  </si>
  <si>
    <t>PASIVET(DETYRIMET)</t>
  </si>
  <si>
    <t>I.Pasivet Afat shkurtra</t>
  </si>
  <si>
    <t>1. Llogari te Pagushme</t>
  </si>
  <si>
    <t>401-408</t>
  </si>
  <si>
    <t>Furnitore e llogari te lidhura me to</t>
  </si>
  <si>
    <t>Detyrime ndaj personelit</t>
  </si>
  <si>
    <t>16,17,18</t>
  </si>
  <si>
    <t>Hua Afat shkurtra</t>
  </si>
  <si>
    <t>Huadhenes</t>
  </si>
  <si>
    <t>Detyrime ndaj shtetit per tatim taksa</t>
  </si>
  <si>
    <t>Detyrime, shteti fatkeqesi natyrore</t>
  </si>
  <si>
    <t>Det.per tu paguar per bl.letrave me vlere</t>
  </si>
  <si>
    <t>Kreditore  per mjete ne ruajtje</t>
  </si>
  <si>
    <t>Kreditore te ndryshem</t>
  </si>
  <si>
    <t>Operacione me shtetin( detyrime</t>
  </si>
  <si>
    <t>2.Te tjera pasive  afatshkurtra</t>
  </si>
  <si>
    <t>Kreditore, Parapagime</t>
  </si>
  <si>
    <t>Te ardhura per t'u regjistruar vitet pasardhese</t>
  </si>
  <si>
    <t>Diferenca konvertimi pasive</t>
  </si>
  <si>
    <t>Te ardhura per tu klasifikuar ose rregulluar</t>
  </si>
  <si>
    <t>Te ardhura te arketuara para nxjerrjes se ttitullit</t>
  </si>
  <si>
    <t>II.Pasivet Afat Gjata</t>
  </si>
  <si>
    <t>Klase 4</t>
  </si>
  <si>
    <t xml:space="preserve">Llogari te pagushme </t>
  </si>
  <si>
    <t>16.17,18</t>
  </si>
  <si>
    <t>Huate Afat gjata</t>
  </si>
  <si>
    <t>Provigjonet afatgjata</t>
  </si>
  <si>
    <t>Klasa 4</t>
  </si>
  <si>
    <t>Te tjera</t>
  </si>
  <si>
    <t xml:space="preserve">C </t>
  </si>
  <si>
    <t>AKTIVET NETO/ FONDET (A-B)</t>
  </si>
  <si>
    <t>D</t>
  </si>
  <si>
    <t xml:space="preserve"> FONDI I KONSOLIDUAR  :</t>
  </si>
  <si>
    <t>Teprica(Fondi I akumuluar)/Deficiti I akumuluar</t>
  </si>
  <si>
    <t>Rezultatet  e mbartura</t>
  </si>
  <si>
    <t>Rezultati I Veprimtarise Ushtrimore</t>
  </si>
  <si>
    <t>Rezerva</t>
  </si>
  <si>
    <t>115</t>
  </si>
  <si>
    <t xml:space="preserve">Nga Fondet e veta te investimeve </t>
  </si>
  <si>
    <t>15</t>
  </si>
  <si>
    <t>Shuma te parashikuiara per rreziqe e Zhvleresime</t>
  </si>
  <si>
    <t xml:space="preserve">Teprica e Granteve kapitale  Te Brendshmne </t>
  </si>
  <si>
    <t>106</t>
  </si>
  <si>
    <t xml:space="preserve">Teprica e Granteve kapitale  Te Huaja </t>
  </si>
  <si>
    <t>107</t>
  </si>
  <si>
    <t>Vlera e mjewteve te caktuara ne perdorim</t>
  </si>
  <si>
    <t>Rezerva nga Rivlersimi I Aktiveve Afatgjata</t>
  </si>
  <si>
    <t>Te Tjera</t>
  </si>
  <si>
    <t>E</t>
  </si>
  <si>
    <t>TOTALI I PASIVEVE(B+C)</t>
  </si>
  <si>
    <t xml:space="preserve">K O N T R O L L E </t>
  </si>
  <si>
    <t xml:space="preserve">Shifra 0(Zero)- Tregon Kuadraturen </t>
  </si>
  <si>
    <t>Kuadratura</t>
  </si>
  <si>
    <t>Kontroll 1.</t>
  </si>
  <si>
    <t xml:space="preserve">Aktivet Neto  a jane te barabarta me Fondin e Konsoliduar </t>
  </si>
  <si>
    <t>Kontroll 2.</t>
  </si>
  <si>
    <t>Totali I Aktiveve  a eshte i barabarte me  = Totalin e Pasiveve</t>
  </si>
  <si>
    <t>Formati nr.2</t>
  </si>
  <si>
    <t xml:space="preserve">PASQYRA E PERFORMANCES FINANCIARE </t>
  </si>
  <si>
    <t>(Klasifikimi,  sipas Natyres ekonomike)</t>
  </si>
  <si>
    <t>NE  / LEKE</t>
  </si>
  <si>
    <t>VITI</t>
  </si>
  <si>
    <t>rresh</t>
  </si>
  <si>
    <t>Llogarije</t>
  </si>
  <si>
    <t xml:space="preserve">P E R S H K R I M I  I  OPERACIONEVE </t>
  </si>
  <si>
    <t>USHTRIMOR</t>
  </si>
  <si>
    <t>I MEPARSHEM</t>
  </si>
  <si>
    <t>ti</t>
  </si>
  <si>
    <t>a</t>
  </si>
  <si>
    <t>b</t>
  </si>
  <si>
    <t>c</t>
  </si>
  <si>
    <t xml:space="preserve">TE ARDHURAT </t>
  </si>
  <si>
    <t>I.TE ARDHURAT NGA TAKSAT E TATIMET</t>
  </si>
  <si>
    <t xml:space="preserve">1.Tatimi mbi te Ardhurat </t>
  </si>
  <si>
    <t>Tatim mbi te ardhurat personale</t>
  </si>
  <si>
    <t>Tatim mbi Fitimin</t>
  </si>
  <si>
    <t>Tatim mbi Biznesin e vogel</t>
  </si>
  <si>
    <t>Te tjera Tatime mbi te  ardhurat</t>
  </si>
  <si>
    <t>2.Tatimi mbi Pasurine</t>
  </si>
  <si>
    <t xml:space="preserve">Tatim mbi Pasurine e palujtshme </t>
  </si>
  <si>
    <t>Tatim mbi shitjen e pasurise se palujtshe</t>
  </si>
  <si>
    <t xml:space="preserve">Te tjera tatime mbi Pasurine </t>
  </si>
  <si>
    <t>3.Tatime mbi mallrat e sherbimet brenda vendit</t>
  </si>
  <si>
    <t>Tatim mbi vleren e shtuar(TVSH)</t>
  </si>
  <si>
    <t>Akciza</t>
  </si>
  <si>
    <t>Takse mbi sherbimet specifike</t>
  </si>
  <si>
    <t>Takse mbi perdorimin e mallrave dhe lejim veprimtarie</t>
  </si>
  <si>
    <t>Taksa vendore mbi perdorimin e mallrave e lejim veprimtarie</t>
  </si>
  <si>
    <t>4.Takse mbi tregtine  dhe transaksionet nderkombtare</t>
  </si>
  <si>
    <t>Takse doganore per mallrat e importit</t>
  </si>
  <si>
    <t>Takse doganore per mallrat e eksportit</t>
  </si>
  <si>
    <t>Tarife sherbimi doganor e kaliposte</t>
  </si>
  <si>
    <t>Te tjera taksa mbi tregtine e transaksionet nderkombtare</t>
  </si>
  <si>
    <t>5.Takse  e rruges</t>
  </si>
  <si>
    <t>6.Te tjera Tatime e Taksa kombtare</t>
  </si>
  <si>
    <t>7.Gjoba e Kamat vonesa</t>
  </si>
  <si>
    <t>II.KONTRIBUTE SIGURIME SHOQERORE E SHENDETESORE</t>
  </si>
  <si>
    <t>NGA TE PUNESUARIT</t>
  </si>
  <si>
    <t>NGA PUNEDHENESI</t>
  </si>
  <si>
    <t>NGA TE VETPUNESUARIT</t>
  </si>
  <si>
    <t>NGA FERMERET</t>
  </si>
  <si>
    <t>NGA SIGURIMET VULLNETARE</t>
  </si>
  <si>
    <t>KONTRIBUTE NGA BUXHETI PER SIGURIME SHOQERORE</t>
  </si>
  <si>
    <t>KONTRIBUTE NGA BUXHETI PER SIGURIME SHENDETESORE</t>
  </si>
  <si>
    <t>III.TE ARDHURA JO TATIMORE</t>
  </si>
  <si>
    <t>1.Nga ndermarrjet dhe pronesia</t>
  </si>
  <si>
    <t>Nga Ndermarrjet publike jo financiare</t>
  </si>
  <si>
    <t>Nga Ndermarrjet publike financiare</t>
  </si>
  <si>
    <t>Te tjera nga ndermarrjet dhe pronesia</t>
  </si>
  <si>
    <t>2.Sherbimet Administrative dhe te Ardhura Sekondare</t>
  </si>
  <si>
    <t>Tarifa administrative dhe rregullatore</t>
  </si>
  <si>
    <t xml:space="preserve">Te ardhura sekondare e pagesa sherbimesh </t>
  </si>
  <si>
    <t>Takse per veprime gjyqsore e noteriale</t>
  </si>
  <si>
    <t xml:space="preserve">Te ardhura nga shitja e mallrave e sherbimeve </t>
  </si>
  <si>
    <t>Te ardhura nga biletat</t>
  </si>
  <si>
    <t>Gjoba, kamatvonesa, sekuestrime e  zhdemtime</t>
  </si>
  <si>
    <t>Te ardhura nga   transferimi prones,Legalizimi i ndertimeve pa leje</t>
  </si>
  <si>
    <t>3.Te tjera te ardhura jo tatimore</t>
  </si>
  <si>
    <t>IV.TE ARDHURA FINANCIARE</t>
  </si>
  <si>
    <t>Nga interesat e huadhenies se brendshme</t>
  </si>
  <si>
    <t xml:space="preserve">Nga interesat e huadhenies se Huaj </t>
  </si>
  <si>
    <t>Nga interesat e depozitave</t>
  </si>
  <si>
    <t>Nga kembimet valutore</t>
  </si>
  <si>
    <t>V.GRANTE KORENTE</t>
  </si>
  <si>
    <t xml:space="preserve">1.Grant korent I Brendshem </t>
  </si>
  <si>
    <t>Nga Buxheti  per NJQP(Qendrore)</t>
  </si>
  <si>
    <t>Nga Buxheti  per NJQP(Vendore)</t>
  </si>
  <si>
    <t>Nga Buxheti  per pagesa te posacme te ISSH</t>
  </si>
  <si>
    <t>Nga Buxheti  per mbulim deficiti(ISSH E ISKSH)</t>
  </si>
  <si>
    <t>Pjesmarrje e institucioneve ne tatime nacionale</t>
  </si>
  <si>
    <t>Financim shtese per te ardhurat e krijuara brenda sistemit</t>
  </si>
  <si>
    <t xml:space="preserve">Financim I pritshe nga buxheti </t>
  </si>
  <si>
    <t>Sponsorizime te brendshme( nga te trete)</t>
  </si>
  <si>
    <t>Te tjera grante korente te brendshme</t>
  </si>
  <si>
    <t xml:space="preserve">2.Grant korent I Huaj </t>
  </si>
  <si>
    <t>Nga Qeveri te Huaja</t>
  </si>
  <si>
    <t>Nga Organizata Nderkombetare</t>
  </si>
  <si>
    <t>VI.TE ARDHURA TE TJERA</t>
  </si>
  <si>
    <t xml:space="preserve">Te ardhura nga investimet ne ekonomi </t>
  </si>
  <si>
    <t xml:space="preserve">Rimarrje Shumash te parashikuara per aktive afatshkurtra </t>
  </si>
  <si>
    <t>Rimarrje Shumash te parashikuara per aktive afatgjata</t>
  </si>
  <si>
    <t>Rimarrje Shumash per shpenzime te viteve ardhshme</t>
  </si>
  <si>
    <t xml:space="preserve">Terheqje nga seksioni I  investimeve </t>
  </si>
  <si>
    <t>73</t>
  </si>
  <si>
    <t xml:space="preserve">VII.NDRYSHIMI I GJENDJES SE INVENTARIT TE PRODUKTEVE  </t>
  </si>
  <si>
    <t>Shpenz faktike</t>
  </si>
  <si>
    <t>Detyrimet ne vitin paraardhes Minus</t>
  </si>
  <si>
    <t>Detyrimet ne vitin pasardhes plus</t>
  </si>
  <si>
    <t>SHPENZIMET</t>
  </si>
  <si>
    <t xml:space="preserve">I.PAGAT DHE PERFITIMET E PUNONJSEVE </t>
  </si>
  <si>
    <t xml:space="preserve">Paga, personel I perhershem </t>
  </si>
  <si>
    <t xml:space="preserve">Paga personel I Perkohshem </t>
  </si>
  <si>
    <t>Shperblime</t>
  </si>
  <si>
    <t xml:space="preserve">Shpenzime te tjera per personelin </t>
  </si>
  <si>
    <t xml:space="preserve">II.KONTRIBUTE TE SIGURIMEVE </t>
  </si>
  <si>
    <t>Kontributi I Sigurimeve Shoqerore</t>
  </si>
  <si>
    <t>Kontributi I Sigurimeve Shendetesore</t>
  </si>
  <si>
    <t>III.BLERJE MALLRA E SHERBIME</t>
  </si>
  <si>
    <t xml:space="preserve">Mallra dhe sherbime te tjera </t>
  </si>
  <si>
    <t>Materiale zyre e te pergjitheshme</t>
  </si>
  <si>
    <t>Materiale dhe sherbime speciale</t>
  </si>
  <si>
    <t>Sherbime nga te trete</t>
  </si>
  <si>
    <t>Shpenzime transporti</t>
  </si>
  <si>
    <t>Shpenzime udhetimi</t>
  </si>
  <si>
    <t>Shpenzime per mirembajtje te zakonshme</t>
  </si>
  <si>
    <t>Shpenzime per qeramarrje</t>
  </si>
  <si>
    <t>Shpenzime per detyrime per kompesime legale</t>
  </si>
  <si>
    <t>Shpenzime te lidhura me huamarrjen per hua</t>
  </si>
  <si>
    <t xml:space="preserve">Shpenzime te tjera operative </t>
  </si>
  <si>
    <t>IV.SUBVECIONE</t>
  </si>
  <si>
    <t>Subvecione per diference cmimi</t>
  </si>
  <si>
    <t>Subvecione per te nxitur punesimin</t>
  </si>
  <si>
    <t>Subvecione per te mbuluar humbjet</t>
  </si>
  <si>
    <t>Subvecione per sipermarrjet individuale</t>
  </si>
  <si>
    <t>Subvecione te tjera</t>
  </si>
  <si>
    <t>V.TRANSFERIME KORENTE</t>
  </si>
  <si>
    <t xml:space="preserve">1.Transferime  korente  te brendshme </t>
  </si>
  <si>
    <t>Transferime korente tek nivele tjera te Qeverise</t>
  </si>
  <si>
    <t>Transferime korente tek institucione qeveritare te ndryshme</t>
  </si>
  <si>
    <t>Transferime korente tek Sigurimet Shoqerore e Shendetsore</t>
  </si>
  <si>
    <t>Transferime korente tek Organizatat jo fitimprurse</t>
  </si>
  <si>
    <t>2.Transferime  korente  me jashte</t>
  </si>
  <si>
    <t>Transferime Per Organizatat Nderkombetare</t>
  </si>
  <si>
    <t>Transferime Per Qeverite e Huaja</t>
  </si>
  <si>
    <t>Transferime Per institucionet jo fitimprurese te huaja</t>
  </si>
  <si>
    <t>Transferime Te tjera korrente me jashte shtetit</t>
  </si>
  <si>
    <t>3.Transferime  per Buxhetet familjare e Individe</t>
  </si>
  <si>
    <t>Transferta Te paguara nga ISSH e ISKSH</t>
  </si>
  <si>
    <t>Transferta Paguara nga Inst.Tjera e Org.Pusht.Vendor</t>
  </si>
  <si>
    <t xml:space="preserve">VI.SHPENZIME FINANCIARE </t>
  </si>
  <si>
    <t xml:space="preserve">1.Shpenzime Financiare te brendshme </t>
  </si>
  <si>
    <t>Interesa per bono thesarit dhe kredi direkte</t>
  </si>
  <si>
    <t>Interesa per huamarrje te tj. Brendshme</t>
  </si>
  <si>
    <t>Interesa Letra tjera vlere Qeverise</t>
  </si>
  <si>
    <t>Shpenz.nga kembimet valutore</t>
  </si>
  <si>
    <t xml:space="preserve">2.Shpenzime Financiare te jashtme </t>
  </si>
  <si>
    <t>Interesa per huamarrje nga Qeveri.te Huaja</t>
  </si>
  <si>
    <t>Interesa per financime nga Institucionet.nderkomb</t>
  </si>
  <si>
    <t xml:space="preserve">Interesa per huamarrje te tjera jashtme </t>
  </si>
  <si>
    <t>VII.KUOTA AMORTIZIMI DHE SHUMA TE PARASHIKUARA</t>
  </si>
  <si>
    <t>Kuotat e amortizimit te AAGJ, te shfrytezimit</t>
  </si>
  <si>
    <t>Vlera  e mbetur e AAGJ,  te nxjerra jashte perdorimit e   te shitura</t>
  </si>
  <si>
    <t>Shuma te parashikuara te shfrytezimit</t>
  </si>
  <si>
    <t>Shuma te parashikuara per aktivet financiare</t>
  </si>
  <si>
    <t>63</t>
  </si>
  <si>
    <t>VIII.NDRYSHIMI I GJENDJES SE INVENTARIT</t>
  </si>
  <si>
    <t>IX.SHPENZIME TE TJERA</t>
  </si>
  <si>
    <t>Tituj të ardhurash të anulluara</t>
  </si>
  <si>
    <t xml:space="preserve">Caktim të ardhurash të funksionit për investime </t>
  </si>
  <si>
    <t xml:space="preserve">Transferim i të ardhurave në buxhet </t>
  </si>
  <si>
    <t>Derdhje e të të ardhurave të papërdorura</t>
  </si>
  <si>
    <t>Transferim i të ardhurave brenda sistemit</t>
  </si>
  <si>
    <t>Transferim për efekt të ndryshimit të gjendjes</t>
  </si>
  <si>
    <t>Transferim për debitorë të konstatuar e të ngjashëm</t>
  </si>
  <si>
    <t>85</t>
  </si>
  <si>
    <t>TEPRICA OSE DEFICITI I PERIUDHES</t>
  </si>
  <si>
    <t>(Rezultati I Veprimtarise se vitit Ushtrimor)</t>
  </si>
  <si>
    <t>Te Ardhurat   a jane te  barabarta  me   Shpenzimet  + Rezultatin e  vitit Ushtrimor</t>
  </si>
  <si>
    <t>Llogarja  85 e  Pasqyres F2   a eshte e barabarte me  Llog. 85 ne  Pasqyren  F1</t>
  </si>
  <si>
    <t>Kontroll 3.</t>
  </si>
  <si>
    <t>Llogarja  63  ne Pasqyren F2  a eshte e barabarte me Ndryshimin e  Gjendjeve</t>
  </si>
  <si>
    <t>X</t>
  </si>
  <si>
    <t>te Klases 3 ne  Pasqyren  F1</t>
  </si>
  <si>
    <t>Formati nr.3</t>
  </si>
  <si>
    <t xml:space="preserve">PASQYRA E FLUKSEVE MONETARE(CASH FLOW) </t>
  </si>
  <si>
    <t>(Sipas Metodes direkte)</t>
  </si>
  <si>
    <t xml:space="preserve">Periudha </t>
  </si>
  <si>
    <t>Nr</t>
  </si>
  <si>
    <t>PERMBAJTJA</t>
  </si>
  <si>
    <t>Raportuse</t>
  </si>
  <si>
    <t>Paraardhese</t>
  </si>
  <si>
    <t xml:space="preserve">Rubrike </t>
  </si>
  <si>
    <t>(a)</t>
  </si>
  <si>
    <t>(b)</t>
  </si>
  <si>
    <t>(c)</t>
  </si>
  <si>
    <t>(1)</t>
  </si>
  <si>
    <t>(2)</t>
  </si>
  <si>
    <t>VEPRIMTARITE E SHFRYTEZIMIT</t>
  </si>
  <si>
    <t xml:space="preserve">Akordim Fonde Buxhetore per shpenzime  korente (+) </t>
  </si>
  <si>
    <t xml:space="preserve">Arketime  e te hyra(Cash), gjate vitit ushtrimor </t>
  </si>
  <si>
    <t>Te Hyra nga Tatimet e Doganat tatimore e Doganore(+)</t>
  </si>
  <si>
    <t>Te hyra nga Kontributet e Sig. shoq. e shendets(+)</t>
  </si>
  <si>
    <t>Te hyra nga  ardhurat jotatimore (+)</t>
  </si>
  <si>
    <t>Te hyra, Sponsorizime nga te trete,(+)</t>
  </si>
  <si>
    <t>Te hyra,  nga kredi e huamarrje afatshkurter(+)</t>
  </si>
  <si>
    <t>Te  hyra nga Mjetet ne ruajtje(+)</t>
  </si>
  <si>
    <t>Te  tjera, arketuar(+)</t>
  </si>
  <si>
    <t>Pagesa per Detyrime e Shpenzime korente</t>
  </si>
  <si>
    <t>Per detryrime e Shpenzime  nga vitet e kaluara(-)</t>
  </si>
  <si>
    <t>Per detryrime e Shpenzime  te viti ushtrimor(-)</t>
  </si>
  <si>
    <t>Pagesat per mjetet ne ruajtje(-)</t>
  </si>
  <si>
    <t>Interesi I paguar(-)</t>
  </si>
  <si>
    <t>Tatime te paguara(-)</t>
  </si>
  <si>
    <t>Te tjera te paguara ( - )</t>
  </si>
  <si>
    <t>II</t>
  </si>
  <si>
    <t>VEPRIMTARITE E INVESTIMEVE</t>
  </si>
  <si>
    <t xml:space="preserve">Akordim Fonde Buxhetore per shpenzime  Kapitale (+) </t>
  </si>
  <si>
    <t xml:space="preserve">Te hyra nga Kredi dhe e  huamarrje afatgjata(+) </t>
  </si>
  <si>
    <t>Te hyra nga shitja e  Aktiveve Afatgjata (+)</t>
  </si>
  <si>
    <t>Te hyra nga interesat e huadhenies dhe nenhuadhenies(+)</t>
  </si>
  <si>
    <t>Pagesa per detryrime e Investime nga vitet e kaluara(-)</t>
  </si>
  <si>
    <t>Per detryrime e Investime   te viti ushtrimor(-)</t>
  </si>
  <si>
    <t>Huadhenie e Nenhuadhenie(-)</t>
  </si>
  <si>
    <t>Pjesmarrje ne kapitalin e vet(-)</t>
  </si>
  <si>
    <t>Dividente te paguar(-)</t>
  </si>
  <si>
    <t>III</t>
  </si>
  <si>
    <t>TRANSFERTA E TE TJERA</t>
  </si>
  <si>
    <t>Derdhje e Transferime te te Ardhurave ne Buxhet(-)</t>
  </si>
  <si>
    <t>Transferime ne buxhet  te Fondevete pa perdorura(-)</t>
  </si>
  <si>
    <t>Levizje e brendshme e transferta te tjera(+-)</t>
  </si>
  <si>
    <t>IV</t>
  </si>
  <si>
    <t>Rritja /Renia neto e Mjeteve monetare</t>
  </si>
  <si>
    <t>V</t>
  </si>
  <si>
    <t>Teprica ne fillim   te vitit ushtrimor</t>
  </si>
  <si>
    <t>VI</t>
  </si>
  <si>
    <t>Teprica e Likujditeteve  ne fund te   vitit ushtrimor</t>
  </si>
  <si>
    <t>K O N T R O L L</t>
  </si>
  <si>
    <t>Kontroll .</t>
  </si>
  <si>
    <t xml:space="preserve">Teprica e Llogarise se  Likujditeve, e  F3 a eshte e barabarte </t>
  </si>
  <si>
    <t xml:space="preserve"> me Tepericen e  Llogarive t e Likujditeteve ne  Pasqyren F1</t>
  </si>
  <si>
    <t>Formati nr.4</t>
  </si>
  <si>
    <t>PASQYRA E NDRYSHIMEVE NE AKTIVET NETO/ FONDET NETO,</t>
  </si>
  <si>
    <t xml:space="preserve">Fonde baze </t>
  </si>
  <si>
    <t>Fonde te</t>
  </si>
  <si>
    <t>Rezultatet</t>
  </si>
  <si>
    <t>GJITHESEJ</t>
  </si>
  <si>
    <t>Reference</t>
  </si>
  <si>
    <t>dhe Grante</t>
  </si>
  <si>
    <t xml:space="preserve">Rezerva </t>
  </si>
  <si>
    <t xml:space="preserve">Tjera </t>
  </si>
  <si>
    <t>e Mbartura</t>
  </si>
  <si>
    <t>e Ushtrimit</t>
  </si>
  <si>
    <t>Aktive/neto</t>
  </si>
  <si>
    <t xml:space="preserve">Kapitale </t>
  </si>
  <si>
    <t xml:space="preserve"> te veta</t>
  </si>
  <si>
    <t>Teprioce/Deficit</t>
  </si>
  <si>
    <t>Fonde/ Neto</t>
  </si>
  <si>
    <t xml:space="preserve">I.AKTIVET NETO/FONDET NETO  </t>
  </si>
  <si>
    <t>II.NDRYSHIMET NE AKTIVET/ FONDET NETO(1+2)</t>
  </si>
  <si>
    <t xml:space="preserve">1.NGA BURIME TE BRENDSHME </t>
  </si>
  <si>
    <t xml:space="preserve">105, </t>
  </si>
  <si>
    <t>Nga grantet e brendshme kapitale(+)</t>
  </si>
  <si>
    <t>1016, 1059</t>
  </si>
  <si>
    <t>Nga Transfertat  e brendshme te AAGJ, Dhurata ne natyre, (+,- )</t>
  </si>
  <si>
    <t>1014, 116</t>
  </si>
  <si>
    <t>Nga Shitjet e AAGJ(+)</t>
  </si>
  <si>
    <t>Nga Rezultatet e mbartura(+,- )</t>
  </si>
  <si>
    <t>Nga Rezultatet e vitit ushtrimor(+,-)</t>
  </si>
  <si>
    <t>Nga Rezervat (+.-)</t>
  </si>
  <si>
    <t>Nga Fondet e veta te investimeve (+,-)</t>
  </si>
  <si>
    <t>Shuma te parashikuiara per rreziqe e Zhvleresime(+,-)</t>
  </si>
  <si>
    <t>Nga konsumi i AAGJ(-)</t>
  </si>
  <si>
    <t>Nga nxjerrjet jashteperdorimit  dhe demtimet(-)</t>
  </si>
  <si>
    <t>Vlera te AAGJ, te Caktuara ne perdorim(+.-)</t>
  </si>
  <si>
    <t>Diferenca nga Rivleresimi I AAGJ(+,-)</t>
  </si>
  <si>
    <t xml:space="preserve">2.NGA BURIME TE JASHTME </t>
  </si>
  <si>
    <t xml:space="preserve">106, </t>
  </si>
  <si>
    <t>Nga grantet e Jashtme  kapitale(+)</t>
  </si>
  <si>
    <t>1016, 1069</t>
  </si>
  <si>
    <t>TOTALI I FONDEVE TE VETA(I+II)</t>
  </si>
  <si>
    <t xml:space="preserve">Kontroll </t>
  </si>
  <si>
    <t xml:space="preserve">Totali i Fondeve.Sipa  Pasqyres F4  a eshte I barabarte  </t>
  </si>
  <si>
    <t xml:space="preserve">Ne Fillim </t>
  </si>
  <si>
    <t>Ne Fund</t>
  </si>
  <si>
    <t xml:space="preserve"> me Totalin e Fondeve ne Pasqyren F1</t>
  </si>
  <si>
    <t>Pasqyre Anekse Statistikore</t>
  </si>
  <si>
    <t>Formati nr.6</t>
  </si>
  <si>
    <t>INVESTIMET DHE BURIMET E FINANCIMIT</t>
  </si>
  <si>
    <t>NE   / LEKE</t>
  </si>
  <si>
    <t>EMERTIMI</t>
  </si>
  <si>
    <t xml:space="preserve">Teprica </t>
  </si>
  <si>
    <t>Transaksionet e vitit</t>
  </si>
  <si>
    <t>reshti</t>
  </si>
  <si>
    <t>Referenca  e</t>
  </si>
  <si>
    <t xml:space="preserve">ne Fillim </t>
  </si>
  <si>
    <t>Debi</t>
  </si>
  <si>
    <t>Kredi</t>
  </si>
  <si>
    <t>ne Fund</t>
  </si>
  <si>
    <t>Llogarive</t>
  </si>
  <si>
    <t xml:space="preserve">te Vitit </t>
  </si>
  <si>
    <t>d</t>
  </si>
  <si>
    <t>e</t>
  </si>
  <si>
    <t>f</t>
  </si>
  <si>
    <t>g</t>
  </si>
  <si>
    <t>I.</t>
  </si>
  <si>
    <t>SHPENZIMET PER INVESTIME</t>
  </si>
  <si>
    <t xml:space="preserve">Shpenzime per Aktive Afatgjata jo materiale </t>
  </si>
  <si>
    <t xml:space="preserve">Shpenzime per Aktive Afatgjata  materiale </t>
  </si>
  <si>
    <t>25,26</t>
  </si>
  <si>
    <t>Shpenzime per Aktive Afatgjata  Financiare</t>
  </si>
  <si>
    <t>Huadhenie dhe nenhuadhenie</t>
  </si>
  <si>
    <t>II.</t>
  </si>
  <si>
    <t>BURIMET PER INVESTIME</t>
  </si>
  <si>
    <t xml:space="preserve">1.Grante te brendshme kapitale </t>
  </si>
  <si>
    <t>Grante kapitale  nga Buxheti</t>
  </si>
  <si>
    <t>Grante  kapitale nga   nivele te tjera</t>
  </si>
  <si>
    <t>Kontribute te te treteveper investime</t>
  </si>
  <si>
    <t>Grante te brendeshme kapitale  ne natyre</t>
  </si>
  <si>
    <t>2.Grante te huaja Kapitale</t>
  </si>
  <si>
    <t>Nga qeveri te huaja</t>
  </si>
  <si>
    <t>Nga institucione nderkombetare</t>
  </si>
  <si>
    <t>Grante te huaja ne natyre</t>
  </si>
  <si>
    <t>3.Grante kapitale per investime per te trete</t>
  </si>
  <si>
    <t>Grante brendsh. kapitale per pjesm. ne invest. ne te trete</t>
  </si>
  <si>
    <t>Grante te huaja kapitale per pjesm. ne invest. ne te trete</t>
  </si>
  <si>
    <t>4.Fonde te tjera te veta.</t>
  </si>
  <si>
    <t xml:space="preserve">Fonde rezerve </t>
  </si>
  <si>
    <t>Caktim fondi per investime nga rezultati I vitit</t>
  </si>
  <si>
    <t>Te ardhura nga Shitja e aktiveve te qendrueshme</t>
  </si>
  <si>
    <t>5.Rezultati I Mbartur</t>
  </si>
  <si>
    <t>16,17</t>
  </si>
  <si>
    <t xml:space="preserve">6.Huamarrje </t>
  </si>
  <si>
    <t>Huamarrje e Brendshme</t>
  </si>
  <si>
    <t xml:space="preserve">Huamarrje e Huaj </t>
  </si>
  <si>
    <t>III.</t>
  </si>
  <si>
    <t>BALANCA   (II-I)</t>
  </si>
  <si>
    <t>(Burimet per Imnvestime  minus Shpenzimet per Investime)</t>
  </si>
  <si>
    <t>Llogarija 105 e  F6  a eshte e barabarte  me  Llog.105 ne F1</t>
  </si>
  <si>
    <t>Llogarija 106 e  F6  a eshte e barabarte  me  Llog.106 ne F1</t>
  </si>
  <si>
    <t>Kontroll 5.</t>
  </si>
  <si>
    <t>Llogarija 111 e  F6  a eshte e barabarte  me  Llog.111 ne F1</t>
  </si>
  <si>
    <t>Kontroll 6.</t>
  </si>
  <si>
    <t>Llogarija 115 e  F6  a eshte e barabarte  me  Llog.115 ne F1</t>
  </si>
  <si>
    <t>Kontroll 8.</t>
  </si>
  <si>
    <t>Llogarija 12 e  F6  a eshte e barabarte  me  Llog.12 ne F1</t>
  </si>
  <si>
    <t>Kontroll 9.</t>
  </si>
  <si>
    <t>Llogarija 16+17 e  F6  a eshte e barabarte  me  Llog.16+17 ne F1</t>
  </si>
  <si>
    <t>Kontroll 10.</t>
  </si>
  <si>
    <t>Llogarija 230 e  F6  a eshte e barabarte  me  Llog. 230 ne F1</t>
  </si>
  <si>
    <t>Kontroll 11.</t>
  </si>
  <si>
    <t>Llogarija 231 e  F6  a eshte e barabarte  me  Llog. 231 ne F1</t>
  </si>
  <si>
    <t>Kontroll 12.</t>
  </si>
  <si>
    <t>Llogarija 25/26 e  F6  a eshte e barabarte  me  Llog. 25/26 ne F1</t>
  </si>
  <si>
    <t>GJENDJA DHE NDRYSHIMET E  AKTIVEVE AFATGJATA( KOSTO HISTORIKE)</t>
  </si>
  <si>
    <t>Formati nr.7/a</t>
  </si>
  <si>
    <t>NE / LEKE</t>
  </si>
  <si>
    <t>Gjendje ne</t>
  </si>
  <si>
    <t xml:space="preserve">Shtesa gjate vitit ushtrimo, Kosto Historike </t>
  </si>
  <si>
    <t xml:space="preserve">Pakesime gjate vitit , Kosto Historike </t>
  </si>
  <si>
    <t xml:space="preserve">Gjendja </t>
  </si>
  <si>
    <t>Fillim vit</t>
  </si>
  <si>
    <t xml:space="preserve">Blerje e </t>
  </si>
  <si>
    <t>Shtesa pa pagese</t>
  </si>
  <si>
    <t>Levizje</t>
  </si>
  <si>
    <t>Gjithe</t>
  </si>
  <si>
    <t>Shitje</t>
  </si>
  <si>
    <t>Nx.jasht</t>
  </si>
  <si>
    <t xml:space="preserve">Pakesime </t>
  </si>
  <si>
    <t>mbyllje te</t>
  </si>
  <si>
    <t xml:space="preserve">Rrjeshti </t>
  </si>
  <si>
    <t xml:space="preserve">te vitit </t>
  </si>
  <si>
    <t>krijuar</t>
  </si>
  <si>
    <t>Jashte</t>
  </si>
  <si>
    <t>Brenda</t>
  </si>
  <si>
    <t>brenda</t>
  </si>
  <si>
    <t>sej</t>
  </si>
  <si>
    <t>perdor.</t>
  </si>
  <si>
    <t>te</t>
  </si>
  <si>
    <t>ushtrimit</t>
  </si>
  <si>
    <t>me pagese</t>
  </si>
  <si>
    <t>sistemit</t>
  </si>
  <si>
    <t>aktiveve</t>
  </si>
  <si>
    <t>Tjera</t>
  </si>
  <si>
    <t xml:space="preserve">I. AAGJ/JO MATERIALE </t>
  </si>
  <si>
    <t>Prime te emisionit dhe rimbursimit te huave</t>
  </si>
  <si>
    <t>Koncesione, patenta,licenca e tjera ngjashme</t>
  </si>
  <si>
    <t>21- 28</t>
  </si>
  <si>
    <t xml:space="preserve">II. TAAGJ/  MATERIALE </t>
  </si>
  <si>
    <t>Toka,troje,Terene</t>
  </si>
  <si>
    <t>Pyje,Kullota Plantacione</t>
  </si>
  <si>
    <t>Ndertime e Konstruksione</t>
  </si>
  <si>
    <t>Rruge,rrjete,vepra ujore</t>
  </si>
  <si>
    <t>Instalime teknike,makineri,paisje,vegla pune</t>
  </si>
  <si>
    <t>Mjete transporti</t>
  </si>
  <si>
    <t>Rezerva shtetrore</t>
  </si>
  <si>
    <t>Aktive te Qend.te trupezuara te demtuara</t>
  </si>
  <si>
    <t>Caktime</t>
  </si>
  <si>
    <t>T O T A L I ( I + II )</t>
  </si>
  <si>
    <t xml:space="preserve"> =</t>
  </si>
  <si>
    <t>GJENDJA DHE NDRYSHIMET E  AKTIVEVE AFATGJATA(VLERA NETO)</t>
  </si>
  <si>
    <t>Formati nr.7/b</t>
  </si>
  <si>
    <t>Teprica ne fillim</t>
  </si>
  <si>
    <t xml:space="preserve">Shtesat gjate vitit </t>
  </si>
  <si>
    <t xml:space="preserve">Paksimet  gjate vitit </t>
  </si>
  <si>
    <t>Teprica ne Fund</t>
  </si>
  <si>
    <t>Kosto</t>
  </si>
  <si>
    <t xml:space="preserve">Amortizim </t>
  </si>
  <si>
    <t>Teprica</t>
  </si>
  <si>
    <t>Amortizim</t>
  </si>
  <si>
    <t xml:space="preserve">Historike </t>
  </si>
  <si>
    <t xml:space="preserve">Akumuluar </t>
  </si>
  <si>
    <t xml:space="preserve">Neto </t>
  </si>
  <si>
    <t xml:space="preserve">II. AAGJ/  MATERIALE </t>
  </si>
  <si>
    <t xml:space="preserve">Kontrolle </t>
  </si>
  <si>
    <t>Per Tepricen Ne Fillim  te    periudhes</t>
  </si>
  <si>
    <t>Per Tepricen Ne Fund te    periudhes</t>
  </si>
  <si>
    <t>Llogarija 20 e  F7/a,   a eshte e barabarte  me  Llog.20 ne F7/b</t>
  </si>
  <si>
    <t>Llogarija 21- 28 e  F7/ a,   a eshte e barabarte  me  Llog.21-28,  ne F7/b</t>
  </si>
  <si>
    <t>Llogarija 20 e  Pasqyres  F7/b,   a eshte e barabarte  me  Llog.20  te Pasqyren F1</t>
  </si>
  <si>
    <t>Kontroll 4.</t>
  </si>
  <si>
    <t>Llogarite 21  . 28  te   Pasqyres F7/b,   a  jane  te barabarte  me  Llogarite21 - 28 te Pasqyres F1</t>
  </si>
  <si>
    <t xml:space="preserve">NJESIJA  PUBLIKE; </t>
  </si>
  <si>
    <t>Formati nr.8</t>
  </si>
  <si>
    <t xml:space="preserve">NUMRI I PUNONJSEVE DHE  FONDI  I PAGAVE </t>
  </si>
  <si>
    <t xml:space="preserve">Numri Mesatar Vjetor I Punonjseve </t>
  </si>
  <si>
    <t xml:space="preserve">Numri mesatar i punonjësve gjithsej </t>
  </si>
  <si>
    <t>NUMRI I PUNONJSEVE</t>
  </si>
  <si>
    <t>FONDI I PAGAVE  DHE KONTRIBUTET</t>
  </si>
  <si>
    <t>Ndryshuar gjate vitit</t>
  </si>
  <si>
    <t xml:space="preserve">Fondi </t>
  </si>
  <si>
    <t>Ndihma</t>
  </si>
  <si>
    <t>Kontributi</t>
  </si>
  <si>
    <t>Tatimi</t>
  </si>
  <si>
    <t>Pranuar</t>
  </si>
  <si>
    <t>Gjendje</t>
  </si>
  <si>
    <t>pagave</t>
  </si>
  <si>
    <t>supleme-</t>
  </si>
  <si>
    <t>shoqerore</t>
  </si>
  <si>
    <t>sig.shoq.</t>
  </si>
  <si>
    <t>mbi</t>
  </si>
  <si>
    <t>Larguar</t>
  </si>
  <si>
    <t>fund</t>
  </si>
  <si>
    <t>gjithesej</t>
  </si>
  <si>
    <t>ntare</t>
  </si>
  <si>
    <t>te menje-</t>
  </si>
  <si>
    <t xml:space="preserve">dhe </t>
  </si>
  <si>
    <t>tjera</t>
  </si>
  <si>
    <t>rinj</t>
  </si>
  <si>
    <t>te vitit</t>
  </si>
  <si>
    <t>hershme</t>
  </si>
  <si>
    <t>shendete-</t>
  </si>
  <si>
    <t>ardhurat</t>
  </si>
  <si>
    <t>ushtrimor</t>
  </si>
  <si>
    <t>sore</t>
  </si>
  <si>
    <t>Nr.i punonjseve gjithesej (1+2-3+4+5+6)</t>
  </si>
  <si>
    <t xml:space="preserve">D r e j t u e s </t>
  </si>
  <si>
    <t>Spec.arsim te larte</t>
  </si>
  <si>
    <t xml:space="preserve">T e k n i k e </t>
  </si>
  <si>
    <t>Nepunes te thjeshte</t>
  </si>
  <si>
    <t xml:space="preserve">Punetore </t>
  </si>
  <si>
    <t>Punonjes te perkohshem</t>
  </si>
  <si>
    <t>SHPJEGIME :</t>
  </si>
  <si>
    <t>Nr.mesatar i punonjsve (mujor) llogaritet duke vene ne raport shumen e numrit te punonjsve per te gjitha ditet e muajit me ditet kalendarike te muajit.</t>
  </si>
  <si>
    <t>Numri mesatar vjetor eshte shuma e mesatareve mujore pjestuar me 12.</t>
  </si>
  <si>
    <t>Kollona 5 permban : Pagen baze per punen e kryer, shtesat e pages per vjetersi ne pune, per veshtiresi, funksion ,grada shkencore etj.</t>
  </si>
  <si>
    <t>Kollona 6 permban : Shperblimet suplementare per rezultate te mira ne pune e tjera.</t>
  </si>
  <si>
    <t>Kollona 7 permban : Ndihmat qe jepen me raste fatkeqesish, lindje e tjera.</t>
  </si>
  <si>
    <t>Kollona 8 permban : Kontributin e sigurimeve shoqerore qe derdhet nga punedhenesi dhe punemarresi ne llogarine e sigurimeve shoqerore.</t>
  </si>
  <si>
    <t>Kollona 9 permban : Shperblimet e ndryshme qe institucioni mund tu jape punonjesve te vet.</t>
  </si>
  <si>
    <t>Kollona 10 permban : Kontributin e derdhur nga punemarresi per tatimin mbi te ardhurat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</si>
</sst>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_L_e_k_-;\-* #,##0.00_L_e_k_-;_-* &quot;-&quot;??_L_e_k_-;_-@_-"/>
    <numFmt numFmtId="179" formatCode="_-* #,##0.00_L_e_k_ë_-;\-* #,##0.00_L_e_k_ë_-;_-* &quot;-&quot;??_L_e_k_ë_-;_-@_-"/>
    <numFmt numFmtId="180" formatCode="_-* #,##0_L_e_k_-;\-* #,##0_L_e_k_-;_-* &quot;-&quot;??_L_e_k_-;_-@_-"/>
    <numFmt numFmtId="181" formatCode="_-* #,##0_L_e_k_ë_-;\-* #,##0_L_e_k_ë_-;_-* &quot;-&quot;??_L_e_k_ë_-;_-@_-"/>
    <numFmt numFmtId="182" formatCode="0.000"/>
    <numFmt numFmtId="183" formatCode="_(* #,##0_);_(* \(#,##0\);_(* &quot;-&quot;??_);_(@_)"/>
  </numFmts>
  <fonts count="47">
    <font>
      <sz val="11"/>
      <color theme="1"/>
      <name val="Calibri"/>
      <charset val="238"/>
      <scheme val="minor"/>
    </font>
    <font>
      <b/>
      <sz val="10"/>
      <name val="Arial"/>
      <charset val="134"/>
    </font>
    <font>
      <sz val="10"/>
      <name val="Arial"/>
      <charset val="134"/>
    </font>
    <font>
      <b/>
      <sz val="11"/>
      <color indexed="12"/>
      <name val="Arial"/>
      <charset val="134"/>
    </font>
    <font>
      <b/>
      <u/>
      <sz val="10"/>
      <name val="Arial"/>
      <charset val="134"/>
    </font>
    <font>
      <sz val="11"/>
      <color indexed="12"/>
      <name val="Arial"/>
      <charset val="134"/>
    </font>
    <font>
      <sz val="10"/>
      <color indexed="12"/>
      <name val="Arial"/>
      <charset val="134"/>
    </font>
    <font>
      <b/>
      <sz val="10"/>
      <color indexed="12"/>
      <name val="Arial"/>
      <charset val="134"/>
    </font>
    <font>
      <u/>
      <sz val="10"/>
      <name val="Arial"/>
      <charset val="134"/>
    </font>
    <font>
      <b/>
      <i/>
      <sz val="10"/>
      <name val="Arial"/>
      <charset val="134"/>
    </font>
    <font>
      <i/>
      <sz val="10"/>
      <name val="Arial"/>
      <charset val="134"/>
    </font>
    <font>
      <sz val="12"/>
      <name val="Arial"/>
      <charset val="134"/>
    </font>
    <font>
      <b/>
      <sz val="10"/>
      <name val="Arial"/>
      <charset val="238"/>
    </font>
    <font>
      <sz val="10"/>
      <color theme="1"/>
      <name val="Times New Roman"/>
      <charset val="134"/>
    </font>
    <font>
      <b/>
      <sz val="12"/>
      <name val="Arial"/>
      <charset val="134"/>
    </font>
    <font>
      <b/>
      <u/>
      <sz val="10"/>
      <color indexed="12"/>
      <name val="Arial"/>
      <charset val="134"/>
    </font>
    <font>
      <sz val="15"/>
      <color indexed="12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b/>
      <sz val="12"/>
      <color indexed="12"/>
      <name val="Arial"/>
      <charset val="134"/>
    </font>
    <font>
      <b/>
      <u/>
      <sz val="11"/>
      <color indexed="12"/>
      <name val="Arial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0"/>
      <color theme="1"/>
      <name val="Arial"/>
      <charset val="134"/>
    </font>
    <font>
      <sz val="12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9"/>
      <name val="Tahoma"/>
      <charset val="134"/>
    </font>
    <font>
      <sz val="9"/>
      <name val="Tahoma"/>
      <charset val="134"/>
    </font>
  </fonts>
  <fills count="3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177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9" borderId="60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61" applyNumberFormat="0" applyFill="0" applyAlignment="0" applyProtection="0">
      <alignment vertical="center"/>
    </xf>
    <xf numFmtId="0" fontId="32" fillId="0" borderId="61" applyNumberFormat="0" applyFill="0" applyAlignment="0" applyProtection="0">
      <alignment vertical="center"/>
    </xf>
    <xf numFmtId="0" fontId="33" fillId="0" borderId="6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10" borderId="63" applyNumberFormat="0" applyAlignment="0" applyProtection="0">
      <alignment vertical="center"/>
    </xf>
    <xf numFmtId="0" fontId="35" fillId="11" borderId="64" applyNumberFormat="0" applyAlignment="0" applyProtection="0">
      <alignment vertical="center"/>
    </xf>
    <xf numFmtId="0" fontId="36" fillId="11" borderId="63" applyNumberFormat="0" applyAlignment="0" applyProtection="0">
      <alignment vertical="center"/>
    </xf>
    <xf numFmtId="0" fontId="37" fillId="12" borderId="65" applyNumberFormat="0" applyAlignment="0" applyProtection="0">
      <alignment vertical="center"/>
    </xf>
    <xf numFmtId="0" fontId="38" fillId="0" borderId="66" applyNumberFormat="0" applyFill="0" applyAlignment="0" applyProtection="0">
      <alignment vertical="center"/>
    </xf>
    <xf numFmtId="0" fontId="39" fillId="0" borderId="67" applyNumberFormat="0" applyFill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</cellStyleXfs>
  <cellXfs count="36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/>
    <xf numFmtId="3" fontId="2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0" xfId="0" applyNumberFormat="1" applyFont="1"/>
    <xf numFmtId="0" fontId="4" fillId="0" borderId="0" xfId="0" applyFont="1"/>
    <xf numFmtId="180" fontId="1" fillId="0" borderId="0" xfId="49" applyNumberFormat="1" applyFont="1" applyAlignment="1" applyProtection="1">
      <alignment horizontal="right"/>
    </xf>
    <xf numFmtId="1" fontId="1" fillId="0" borderId="0" xfId="49" applyNumberFormat="1" applyFont="1" applyAlignment="1" applyProtection="1">
      <alignment horizontal="right"/>
    </xf>
    <xf numFmtId="0" fontId="5" fillId="0" borderId="0" xfId="0" applyFont="1"/>
    <xf numFmtId="180" fontId="2" fillId="0" borderId="0" xfId="49" applyNumberFormat="1" applyFont="1" applyAlignment="1" applyProtection="1">
      <alignment horizontal="right"/>
    </xf>
    <xf numFmtId="1" fontId="2" fillId="0" borderId="0" xfId="49" applyNumberFormat="1" applyFont="1" applyAlignment="1" applyProtection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3" fontId="1" fillId="3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3" fontId="2" fillId="4" borderId="3" xfId="0" applyNumberFormat="1" applyFont="1" applyFill="1" applyBorder="1" applyAlignment="1">
      <alignment horizontal="right"/>
    </xf>
    <xf numFmtId="180" fontId="1" fillId="5" borderId="14" xfId="49" applyNumberFormat="1" applyFont="1" applyFill="1" applyBorder="1" applyAlignment="1" applyProtection="1">
      <alignment horizontal="right"/>
    </xf>
    <xf numFmtId="1" fontId="1" fillId="5" borderId="15" xfId="49" applyNumberFormat="1" applyFont="1" applyFill="1" applyBorder="1" applyAlignment="1" applyProtection="1">
      <alignment horizontal="right"/>
    </xf>
    <xf numFmtId="1" fontId="1" fillId="5" borderId="16" xfId="49" applyNumberFormat="1" applyFont="1" applyFill="1" applyBorder="1" applyAlignment="1" applyProtection="1">
      <alignment horizontal="right"/>
    </xf>
    <xf numFmtId="181" fontId="2" fillId="6" borderId="3" xfId="0" applyNumberFormat="1" applyFont="1" applyFill="1" applyBorder="1" applyAlignment="1">
      <alignment horizontal="right"/>
    </xf>
    <xf numFmtId="3" fontId="2" fillId="6" borderId="3" xfId="0" applyNumberFormat="1" applyFont="1" applyFill="1" applyBorder="1" applyAlignment="1">
      <alignment horizontal="right"/>
    </xf>
    <xf numFmtId="1" fontId="2" fillId="5" borderId="17" xfId="49" applyNumberFormat="1" applyFont="1" applyFill="1" applyBorder="1" applyAlignment="1" applyProtection="1">
      <alignment horizontal="right"/>
    </xf>
    <xf numFmtId="1" fontId="2" fillId="5" borderId="18" xfId="49" applyNumberFormat="1" applyFont="1" applyFill="1" applyBorder="1" applyAlignment="1" applyProtection="1">
      <alignment horizontal="right"/>
    </xf>
    <xf numFmtId="3" fontId="2" fillId="2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3" fontId="2" fillId="0" borderId="3" xfId="0" applyNumberFormat="1" applyFont="1" applyBorder="1"/>
    <xf numFmtId="0" fontId="2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/>
    <xf numFmtId="3" fontId="1" fillId="2" borderId="20" xfId="0" applyNumberFormat="1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/>
    <xf numFmtId="3" fontId="1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3" fontId="8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center"/>
    </xf>
    <xf numFmtId="176" fontId="2" fillId="0" borderId="0" xfId="1" applyFont="1"/>
    <xf numFmtId="0" fontId="1" fillId="2" borderId="10" xfId="0" applyFont="1" applyFill="1" applyBorder="1" applyAlignment="1">
      <alignment horizontal="center"/>
    </xf>
    <xf numFmtId="3" fontId="2" fillId="2" borderId="11" xfId="0" applyNumberFormat="1" applyFont="1" applyFill="1" applyBorder="1" applyAlignment="1">
      <alignment horizontal="center"/>
    </xf>
    <xf numFmtId="3" fontId="2" fillId="2" borderId="12" xfId="0" applyNumberFormat="1" applyFont="1" applyFill="1" applyBorder="1" applyAlignment="1">
      <alignment horizontal="center"/>
    </xf>
    <xf numFmtId="3" fontId="2" fillId="2" borderId="21" xfId="0" applyNumberFormat="1" applyFont="1" applyFill="1" applyBorder="1" applyAlignment="1">
      <alignment horizontal="center"/>
    </xf>
    <xf numFmtId="3" fontId="1" fillId="3" borderId="3" xfId="0" applyNumberFormat="1" applyFont="1" applyFill="1" applyBorder="1"/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/>
    <xf numFmtId="3" fontId="2" fillId="4" borderId="3" xfId="0" applyNumberFormat="1" applyFont="1" applyFill="1" applyBorder="1"/>
    <xf numFmtId="3" fontId="2" fillId="4" borderId="21" xfId="0" applyNumberFormat="1" applyFont="1" applyFill="1" applyBorder="1"/>
    <xf numFmtId="0" fontId="10" fillId="2" borderId="3" xfId="0" applyFont="1" applyFill="1" applyBorder="1" applyAlignment="1">
      <alignment horizontal="center"/>
    </xf>
    <xf numFmtId="0" fontId="10" fillId="2" borderId="3" xfId="0" applyFont="1" applyFill="1" applyBorder="1"/>
    <xf numFmtId="3" fontId="1" fillId="3" borderId="21" xfId="0" applyNumberFormat="1" applyFont="1" applyFill="1" applyBorder="1"/>
    <xf numFmtId="3" fontId="2" fillId="3" borderId="3" xfId="0" applyNumberFormat="1" applyFont="1" applyFill="1" applyBorder="1"/>
    <xf numFmtId="3" fontId="2" fillId="3" borderId="21" xfId="0" applyNumberFormat="1" applyFont="1" applyFill="1" applyBorder="1"/>
    <xf numFmtId="180" fontId="2" fillId="0" borderId="0" xfId="49" applyNumberFormat="1" applyFont="1" applyAlignment="1" applyProtection="1">
      <alignment horizontal="center" vertical="center" wrapText="1"/>
    </xf>
    <xf numFmtId="1" fontId="2" fillId="0" borderId="0" xfId="49" applyNumberFormat="1" applyFont="1" applyAlignment="1" applyProtection="1">
      <alignment horizontal="center" vertical="center" wrapText="1"/>
    </xf>
    <xf numFmtId="3" fontId="1" fillId="3" borderId="2" xfId="0" applyNumberFormat="1" applyFont="1" applyFill="1" applyBorder="1"/>
    <xf numFmtId="180" fontId="1" fillId="3" borderId="2" xfId="49" applyNumberFormat="1" applyFont="1" applyFill="1" applyBorder="1" applyAlignment="1" applyProtection="1">
      <alignment horizontal="right"/>
    </xf>
    <xf numFmtId="180" fontId="1" fillId="3" borderId="3" xfId="49" applyNumberFormat="1" applyFont="1" applyFill="1" applyBorder="1" applyAlignment="1" applyProtection="1">
      <alignment horizontal="right"/>
    </xf>
    <xf numFmtId="3" fontId="11" fillId="0" borderId="3" xfId="0" applyNumberFormat="1" applyFont="1" applyBorder="1" applyProtection="1">
      <protection locked="0"/>
    </xf>
    <xf numFmtId="3" fontId="2" fillId="0" borderId="0" xfId="56" applyNumberFormat="1" applyProtection="1">
      <protection locked="0"/>
    </xf>
    <xf numFmtId="180" fontId="2" fillId="0" borderId="0" xfId="0" applyNumberFormat="1" applyFont="1"/>
    <xf numFmtId="180" fontId="1" fillId="0" borderId="0" xfId="0" applyNumberFormat="1" applyFont="1"/>
    <xf numFmtId="0" fontId="12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3" fontId="2" fillId="6" borderId="3" xfId="0" applyNumberFormat="1" applyFont="1" applyFill="1" applyBorder="1"/>
    <xf numFmtId="181" fontId="13" fillId="0" borderId="0" xfId="49" applyNumberFormat="1" applyFont="1" applyAlignment="1" applyProtection="1">
      <alignment horizontal="right"/>
    </xf>
    <xf numFmtId="0" fontId="1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/>
    </xf>
    <xf numFmtId="0" fontId="1" fillId="2" borderId="23" xfId="0" applyFont="1" applyFill="1" applyBorder="1"/>
    <xf numFmtId="3" fontId="1" fillId="3" borderId="23" xfId="0" applyNumberFormat="1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9" fillId="2" borderId="25" xfId="0" applyFont="1" applyFill="1" applyBorder="1"/>
    <xf numFmtId="3" fontId="1" fillId="3" borderId="25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/>
    </xf>
    <xf numFmtId="3" fontId="1" fillId="5" borderId="23" xfId="0" applyNumberFormat="1" applyFont="1" applyFill="1" applyBorder="1" applyAlignment="1">
      <alignment horizontal="center"/>
    </xf>
    <xf numFmtId="3" fontId="1" fillId="0" borderId="23" xfId="0" applyNumberFormat="1" applyFont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/>
    </xf>
    <xf numFmtId="3" fontId="1" fillId="5" borderId="11" xfId="0" applyNumberFormat="1" applyFont="1" applyFill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180" fontId="1" fillId="0" borderId="0" xfId="49" applyNumberFormat="1" applyFont="1" applyAlignment="1" applyProtection="1">
      <alignment horizontal="right"/>
      <protection locked="0"/>
    </xf>
    <xf numFmtId="1" fontId="1" fillId="0" borderId="0" xfId="49" applyNumberFormat="1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  <xf numFmtId="180" fontId="2" fillId="0" borderId="0" xfId="49" applyNumberFormat="1" applyFont="1" applyAlignment="1" applyProtection="1">
      <alignment horizontal="right"/>
      <protection locked="0"/>
    </xf>
    <xf numFmtId="1" fontId="2" fillId="0" borderId="0" xfId="49" applyNumberFormat="1" applyFont="1" applyAlignment="1" applyProtection="1">
      <alignment horizontal="right"/>
      <protection locked="0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1" xfId="0" applyFont="1" applyFill="1" applyBorder="1"/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left"/>
    </xf>
    <xf numFmtId="3" fontId="1" fillId="7" borderId="3" xfId="0" applyNumberFormat="1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3" fontId="2" fillId="0" borderId="21" xfId="0" applyNumberFormat="1" applyFont="1" applyBorder="1"/>
    <xf numFmtId="180" fontId="2" fillId="0" borderId="0" xfId="49" applyNumberFormat="1" applyFont="1" applyBorder="1" applyProtection="1">
      <protection locked="0"/>
    </xf>
    <xf numFmtId="0" fontId="1" fillId="3" borderId="23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23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left"/>
    </xf>
    <xf numFmtId="3" fontId="1" fillId="3" borderId="20" xfId="0" applyNumberFormat="1" applyFont="1" applyFill="1" applyBorder="1"/>
    <xf numFmtId="0" fontId="1" fillId="0" borderId="0" xfId="0" applyFont="1" applyAlignment="1" applyProtection="1">
      <alignment horizontal="left"/>
      <protection locked="0"/>
    </xf>
    <xf numFmtId="3" fontId="1" fillId="0" borderId="0" xfId="0" applyNumberFormat="1" applyFont="1" applyProtection="1">
      <protection locked="0"/>
    </xf>
    <xf numFmtId="0" fontId="2" fillId="2" borderId="2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180" fontId="14" fillId="0" borderId="0" xfId="49" applyNumberFormat="1" applyFont="1" applyAlignment="1">
      <alignment horizontal="right"/>
    </xf>
    <xf numFmtId="1" fontId="14" fillId="0" borderId="0" xfId="49" applyNumberFormat="1" applyFont="1" applyAlignment="1">
      <alignment horizontal="right"/>
    </xf>
    <xf numFmtId="1" fontId="4" fillId="0" borderId="0" xfId="49" applyNumberFormat="1" applyFont="1" applyAlignment="1" applyProtection="1">
      <alignment horizontal="right"/>
    </xf>
    <xf numFmtId="1" fontId="1" fillId="0" borderId="0" xfId="49" applyNumberFormat="1" applyFont="1" applyAlignment="1">
      <alignment horizontal="right"/>
    </xf>
    <xf numFmtId="0" fontId="2" fillId="2" borderId="5" xfId="0" applyFont="1" applyFill="1" applyBorder="1"/>
    <xf numFmtId="0" fontId="1" fillId="2" borderId="26" xfId="0" applyFont="1" applyFill="1" applyBorder="1" applyAlignment="1">
      <alignment horizontal="center"/>
    </xf>
    <xf numFmtId="180" fontId="1" fillId="2" borderId="26" xfId="49" applyNumberFormat="1" applyFont="1" applyFill="1" applyBorder="1" applyAlignment="1">
      <alignment horizontal="center"/>
    </xf>
    <xf numFmtId="1" fontId="1" fillId="2" borderId="5" xfId="49" applyNumberFormat="1" applyFont="1" applyFill="1" applyBorder="1" applyAlignment="1">
      <alignment horizontal="center"/>
    </xf>
    <xf numFmtId="180" fontId="1" fillId="2" borderId="8" xfId="49" applyNumberFormat="1" applyFont="1" applyFill="1" applyBorder="1" applyAlignment="1">
      <alignment horizontal="center"/>
    </xf>
    <xf numFmtId="1" fontId="1" fillId="2" borderId="8" xfId="49" applyNumberFormat="1" applyFont="1" applyFill="1" applyBorder="1" applyAlignment="1">
      <alignment horizontal="center"/>
    </xf>
    <xf numFmtId="180" fontId="1" fillId="2" borderId="11" xfId="49" applyNumberFormat="1" applyFont="1" applyFill="1" applyBorder="1" applyAlignment="1">
      <alignment horizontal="center"/>
    </xf>
    <xf numFmtId="1" fontId="1" fillId="2" borderId="11" xfId="49" applyNumberFormat="1" applyFont="1" applyFill="1" applyBorder="1" applyAlignment="1">
      <alignment horizontal="center"/>
    </xf>
    <xf numFmtId="180" fontId="1" fillId="2" borderId="11" xfId="49" applyNumberFormat="1" applyFont="1" applyFill="1" applyBorder="1" applyAlignment="1">
      <alignment horizontal="right"/>
    </xf>
    <xf numFmtId="1" fontId="1" fillId="2" borderId="11" xfId="49" applyNumberFormat="1" applyFont="1" applyFill="1" applyBorder="1" applyAlignment="1">
      <alignment horizontal="right"/>
    </xf>
    <xf numFmtId="3" fontId="2" fillId="7" borderId="3" xfId="0" applyNumberFormat="1" applyFont="1" applyFill="1" applyBorder="1" applyAlignment="1">
      <alignment horizontal="right"/>
    </xf>
    <xf numFmtId="180" fontId="2" fillId="7" borderId="3" xfId="49" applyNumberFormat="1" applyFont="1" applyFill="1" applyBorder="1" applyAlignment="1">
      <alignment horizontal="right"/>
    </xf>
    <xf numFmtId="180" fontId="2" fillId="0" borderId="0" xfId="49" applyNumberFormat="1" applyFont="1" applyBorder="1" applyAlignment="1" applyProtection="1">
      <alignment horizontal="right"/>
    </xf>
    <xf numFmtId="180" fontId="1" fillId="7" borderId="3" xfId="49" applyNumberFormat="1" applyFont="1" applyFill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180" fontId="2" fillId="4" borderId="3" xfId="49" applyNumberFormat="1" applyFont="1" applyFill="1" applyBorder="1" applyAlignment="1">
      <alignment horizontal="right"/>
    </xf>
    <xf numFmtId="1" fontId="2" fillId="4" borderId="3" xfId="49" applyNumberFormat="1" applyFont="1" applyFill="1" applyBorder="1" applyAlignment="1">
      <alignment horizontal="right"/>
    </xf>
    <xf numFmtId="180" fontId="2" fillId="0" borderId="3" xfId="49" applyNumberFormat="1" applyFont="1" applyFill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80" fontId="1" fillId="0" borderId="3" xfId="49" applyNumberFormat="1" applyFont="1" applyFill="1" applyBorder="1" applyAlignment="1">
      <alignment horizontal="right"/>
    </xf>
    <xf numFmtId="1" fontId="1" fillId="0" borderId="3" xfId="49" applyNumberFormat="1" applyFont="1" applyFill="1" applyBorder="1" applyAlignment="1">
      <alignment horizontal="right"/>
    </xf>
    <xf numFmtId="1" fontId="2" fillId="7" borderId="3" xfId="49" applyNumberFormat="1" applyFont="1" applyFill="1" applyBorder="1" applyAlignment="1">
      <alignment horizontal="right"/>
    </xf>
    <xf numFmtId="0" fontId="1" fillId="2" borderId="19" xfId="0" applyFont="1" applyFill="1" applyBorder="1" applyAlignment="1">
      <alignment horizontal="center"/>
    </xf>
    <xf numFmtId="0" fontId="2" fillId="2" borderId="20" xfId="0" applyFont="1" applyFill="1" applyBorder="1"/>
    <xf numFmtId="0" fontId="1" fillId="2" borderId="20" xfId="0" applyFont="1" applyFill="1" applyBorder="1" applyAlignment="1">
      <alignment horizontal="center"/>
    </xf>
    <xf numFmtId="3" fontId="1" fillId="7" borderId="20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3" fontId="1" fillId="0" borderId="27" xfId="0" applyNumberFormat="1" applyFont="1" applyBorder="1" applyAlignment="1">
      <alignment horizontal="right"/>
    </xf>
    <xf numFmtId="180" fontId="1" fillId="0" borderId="0" xfId="49" applyNumberFormat="1" applyFont="1" applyFill="1" applyBorder="1" applyAlignment="1">
      <alignment horizontal="right"/>
    </xf>
    <xf numFmtId="1" fontId="1" fillId="0" borderId="0" xfId="49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180" fontId="2" fillId="0" borderId="0" xfId="49" applyNumberFormat="1" applyFont="1" applyAlignment="1">
      <alignment horizontal="right"/>
    </xf>
    <xf numFmtId="1" fontId="2" fillId="0" borderId="0" xfId="49" applyNumberFormat="1" applyFont="1" applyAlignment="1">
      <alignment horizontal="right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180" fontId="2" fillId="0" borderId="28" xfId="49" applyNumberFormat="1" applyFont="1" applyBorder="1" applyAlignment="1" applyProtection="1">
      <alignment horizontal="right"/>
    </xf>
    <xf numFmtId="1" fontId="2" fillId="0" borderId="0" xfId="49" applyNumberFormat="1" applyFont="1" applyBorder="1" applyAlignment="1" applyProtection="1">
      <alignment horizontal="right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5" fillId="0" borderId="0" xfId="0" applyFont="1"/>
    <xf numFmtId="180" fontId="4" fillId="0" borderId="0" xfId="49" applyNumberFormat="1" applyFont="1" applyAlignment="1" applyProtection="1">
      <alignment horizontal="right"/>
    </xf>
    <xf numFmtId="0" fontId="16" fillId="0" borderId="0" xfId="0" applyFont="1"/>
    <xf numFmtId="180" fontId="6" fillId="0" borderId="0" xfId="49" applyNumberFormat="1" applyFont="1" applyAlignment="1" applyProtection="1">
      <alignment horizontal="right"/>
    </xf>
    <xf numFmtId="1" fontId="6" fillId="0" borderId="0" xfId="49" applyNumberFormat="1" applyFont="1" applyAlignment="1" applyProtection="1">
      <alignment horizontal="right"/>
    </xf>
    <xf numFmtId="180" fontId="7" fillId="0" borderId="0" xfId="49" applyNumberFormat="1" applyFont="1" applyAlignment="1" applyProtection="1">
      <alignment horizontal="right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30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1" fontId="14" fillId="2" borderId="6" xfId="49" applyNumberFormat="1" applyFont="1" applyFill="1" applyBorder="1" applyAlignment="1" applyProtection="1">
      <alignment horizontal="right"/>
    </xf>
    <xf numFmtId="0" fontId="14" fillId="2" borderId="7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23" xfId="0" applyFont="1" applyFill="1" applyBorder="1" applyAlignment="1">
      <alignment horizontal="center"/>
    </xf>
    <xf numFmtId="180" fontId="14" fillId="2" borderId="23" xfId="49" applyNumberFormat="1" applyFont="1" applyFill="1" applyBorder="1" applyAlignment="1" applyProtection="1">
      <alignment horizontal="right"/>
    </xf>
    <xf numFmtId="1" fontId="14" fillId="2" borderId="9" xfId="49" applyNumberFormat="1" applyFont="1" applyFill="1" applyBorder="1" applyAlignment="1" applyProtection="1">
      <alignment horizontal="right"/>
    </xf>
    <xf numFmtId="0" fontId="14" fillId="2" borderId="10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180" fontId="14" fillId="2" borderId="11" xfId="49" applyNumberFormat="1" applyFont="1" applyFill="1" applyBorder="1" applyAlignment="1" applyProtection="1">
      <alignment horizontal="right"/>
    </xf>
    <xf numFmtId="1" fontId="14" fillId="2" borderId="12" xfId="49" applyNumberFormat="1" applyFont="1" applyFill="1" applyBorder="1" applyAlignment="1" applyProtection="1">
      <alignment horizontal="right"/>
    </xf>
    <xf numFmtId="180" fontId="2" fillId="2" borderId="3" xfId="49" applyNumberFormat="1" applyFont="1" applyFill="1" applyBorder="1" applyAlignment="1" applyProtection="1">
      <alignment horizontal="right"/>
    </xf>
    <xf numFmtId="1" fontId="2" fillId="2" borderId="21" xfId="49" applyNumberFormat="1" applyFont="1" applyFill="1" applyBorder="1" applyAlignment="1" applyProtection="1">
      <alignment horizontal="right"/>
    </xf>
    <xf numFmtId="0" fontId="14" fillId="2" borderId="3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center"/>
    </xf>
    <xf numFmtId="1" fontId="1" fillId="3" borderId="21" xfId="49" applyNumberFormat="1" applyFont="1" applyFill="1" applyBorder="1" applyAlignment="1" applyProtection="1">
      <alignment horizontal="right"/>
    </xf>
    <xf numFmtId="0" fontId="17" fillId="2" borderId="3" xfId="0" applyFont="1" applyFill="1" applyBorder="1"/>
    <xf numFmtId="180" fontId="2" fillId="4" borderId="3" xfId="49" applyNumberFormat="1" applyFont="1" applyFill="1" applyBorder="1" applyAlignment="1" applyProtection="1">
      <alignment horizontal="right"/>
    </xf>
    <xf numFmtId="1" fontId="2" fillId="4" borderId="21" xfId="49" applyNumberFormat="1" applyFont="1" applyFill="1" applyBorder="1" applyAlignment="1" applyProtection="1">
      <alignment horizontal="right"/>
    </xf>
    <xf numFmtId="0" fontId="17" fillId="2" borderId="3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left"/>
    </xf>
    <xf numFmtId="3" fontId="1" fillId="3" borderId="21" xfId="0" applyNumberFormat="1" applyFont="1" applyFill="1" applyBorder="1" applyAlignment="1">
      <alignment horizontal="right"/>
    </xf>
    <xf numFmtId="3" fontId="1" fillId="7" borderId="21" xfId="0" applyNumberFormat="1" applyFont="1" applyFill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18" fillId="2" borderId="3" xfId="0" applyFont="1" applyFill="1" applyBorder="1" applyAlignment="1">
      <alignment horizontal="center"/>
    </xf>
    <xf numFmtId="0" fontId="18" fillId="2" borderId="3" xfId="0" applyFont="1" applyFill="1" applyBorder="1"/>
    <xf numFmtId="0" fontId="18" fillId="2" borderId="3" xfId="0" applyFont="1" applyFill="1" applyBorder="1" applyAlignment="1">
      <alignment horizontal="left"/>
    </xf>
    <xf numFmtId="180" fontId="1" fillId="3" borderId="32" xfId="49" applyNumberFormat="1" applyFont="1" applyFill="1" applyBorder="1" applyAlignment="1" applyProtection="1">
      <alignment horizontal="right"/>
    </xf>
    <xf numFmtId="0" fontId="17" fillId="2" borderId="33" xfId="0" applyFont="1" applyFill="1" applyBorder="1" applyAlignment="1">
      <alignment horizontal="center"/>
    </xf>
    <xf numFmtId="0" fontId="17" fillId="2" borderId="34" xfId="0" applyFont="1" applyFill="1" applyBorder="1" applyAlignment="1">
      <alignment horizontal="center"/>
    </xf>
    <xf numFmtId="180" fontId="1" fillId="3" borderId="35" xfId="49" applyNumberFormat="1" applyFont="1" applyFill="1" applyBorder="1" applyAlignment="1" applyProtection="1">
      <alignment horizontal="right"/>
    </xf>
    <xf numFmtId="0" fontId="2" fillId="2" borderId="3" xfId="0" applyFont="1" applyFill="1" applyBorder="1" applyAlignment="1">
      <alignment horizontal="left"/>
    </xf>
    <xf numFmtId="0" fontId="19" fillId="0" borderId="23" xfId="0" applyFont="1" applyBorder="1" applyAlignment="1">
      <alignment horizontal="center"/>
    </xf>
    <xf numFmtId="180" fontId="19" fillId="0" borderId="0" xfId="49" applyNumberFormat="1" applyFont="1" applyBorder="1" applyAlignment="1" applyProtection="1">
      <alignment horizontal="right"/>
    </xf>
    <xf numFmtId="0" fontId="19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" fillId="2" borderId="4" xfId="0" applyFont="1" applyFill="1" applyBorder="1"/>
    <xf numFmtId="0" fontId="1" fillId="2" borderId="36" xfId="0" applyFont="1" applyFill="1" applyBorder="1" applyAlignment="1">
      <alignment horizontal="center"/>
    </xf>
    <xf numFmtId="1" fontId="1" fillId="2" borderId="1" xfId="49" applyNumberFormat="1" applyFont="1" applyFill="1" applyBorder="1" applyAlignment="1" applyProtection="1">
      <alignment horizontal="center"/>
    </xf>
    <xf numFmtId="1" fontId="1" fillId="2" borderId="2" xfId="49" applyNumberFormat="1" applyFont="1" applyFill="1" applyBorder="1" applyAlignment="1" applyProtection="1">
      <alignment horizontal="center"/>
    </xf>
    <xf numFmtId="1" fontId="1" fillId="2" borderId="8" xfId="49" applyNumberFormat="1" applyFont="1" applyFill="1" applyBorder="1" applyAlignment="1" applyProtection="1">
      <alignment horizontal="center"/>
    </xf>
    <xf numFmtId="180" fontId="1" fillId="2" borderId="8" xfId="49" applyNumberFormat="1" applyFont="1" applyFill="1" applyBorder="1" applyAlignment="1" applyProtection="1">
      <alignment horizontal="center"/>
    </xf>
    <xf numFmtId="180" fontId="1" fillId="2" borderId="11" xfId="49" applyNumberFormat="1" applyFont="1" applyFill="1" applyBorder="1" applyAlignment="1" applyProtection="1">
      <alignment horizontal="center"/>
    </xf>
    <xf numFmtId="1" fontId="1" fillId="2" borderId="11" xfId="49" applyNumberFormat="1" applyFont="1" applyFill="1" applyBorder="1" applyAlignment="1" applyProtection="1">
      <alignment horizontal="center"/>
    </xf>
    <xf numFmtId="180" fontId="1" fillId="2" borderId="3" xfId="49" applyNumberFormat="1" applyFont="1" applyFill="1" applyBorder="1" applyAlignment="1" applyProtection="1">
      <alignment horizontal="right"/>
    </xf>
    <xf numFmtId="1" fontId="1" fillId="2" borderId="3" xfId="49" applyNumberFormat="1" applyFont="1" applyFill="1" applyBorder="1" applyAlignment="1" applyProtection="1">
      <alignment horizontal="right"/>
    </xf>
    <xf numFmtId="0" fontId="14" fillId="2" borderId="3" xfId="0" applyFont="1" applyFill="1" applyBorder="1"/>
    <xf numFmtId="1" fontId="2" fillId="4" borderId="3" xfId="49" applyNumberFormat="1" applyFont="1" applyFill="1" applyBorder="1" applyAlignment="1" applyProtection="1">
      <alignment horizontal="right"/>
    </xf>
    <xf numFmtId="180" fontId="2" fillId="0" borderId="3" xfId="49" applyNumberFormat="1" applyFont="1" applyFill="1" applyBorder="1" applyProtection="1"/>
    <xf numFmtId="180" fontId="2" fillId="4" borderId="3" xfId="53" applyNumberFormat="1" applyFont="1" applyFill="1" applyBorder="1" applyProtection="1"/>
    <xf numFmtId="180" fontId="2" fillId="4" borderId="3" xfId="53" applyNumberFormat="1" applyFont="1" applyFill="1" applyBorder="1" applyAlignment="1" applyProtection="1">
      <alignment horizontal="right"/>
    </xf>
    <xf numFmtId="180" fontId="2" fillId="3" borderId="3" xfId="49" applyNumberFormat="1" applyFont="1" applyFill="1" applyBorder="1" applyProtection="1"/>
    <xf numFmtId="180" fontId="2" fillId="6" borderId="3" xfId="53" applyNumberFormat="1" applyFont="1" applyFill="1" applyBorder="1" applyAlignment="1" applyProtection="1">
      <alignment horizontal="right"/>
    </xf>
    <xf numFmtId="180" fontId="2" fillId="6" borderId="3" xfId="53" applyNumberFormat="1" applyFont="1" applyFill="1" applyBorder="1" applyProtection="1"/>
    <xf numFmtId="0" fontId="14" fillId="2" borderId="20" xfId="0" applyFont="1" applyFill="1" applyBorder="1" applyAlignment="1">
      <alignment horizontal="left"/>
    </xf>
    <xf numFmtId="182" fontId="2" fillId="0" borderId="0" xfId="49" applyNumberFormat="1" applyFont="1" applyAlignment="1" applyProtection="1">
      <alignment horizontal="right"/>
    </xf>
    <xf numFmtId="0" fontId="19" fillId="0" borderId="3" xfId="0" applyFont="1" applyBorder="1" applyAlignment="1">
      <alignment horizontal="center"/>
    </xf>
    <xf numFmtId="2" fontId="14" fillId="0" borderId="0" xfId="49" applyNumberFormat="1" applyFont="1" applyAlignment="1">
      <alignment horizontal="right"/>
    </xf>
    <xf numFmtId="180" fontId="19" fillId="0" borderId="0" xfId="49" applyNumberFormat="1" applyFont="1" applyAlignment="1" applyProtection="1">
      <alignment horizontal="right"/>
    </xf>
    <xf numFmtId="1" fontId="19" fillId="0" borderId="0" xfId="49" applyNumberFormat="1" applyFont="1" applyAlignment="1" applyProtection="1">
      <alignment horizontal="right"/>
    </xf>
    <xf numFmtId="0" fontId="1" fillId="2" borderId="30" xfId="0" applyFont="1" applyFill="1" applyBorder="1" applyAlignment="1">
      <alignment horizontal="center"/>
    </xf>
    <xf numFmtId="1" fontId="1" fillId="2" borderId="37" xfId="49" applyNumberFormat="1" applyFont="1" applyFill="1" applyBorder="1" applyAlignment="1" applyProtection="1">
      <alignment horizontal="center"/>
    </xf>
    <xf numFmtId="1" fontId="1" fillId="2" borderId="38" xfId="49" applyNumberFormat="1" applyFont="1" applyFill="1" applyBorder="1" applyAlignment="1" applyProtection="1">
      <alignment horizontal="center"/>
    </xf>
    <xf numFmtId="0" fontId="1" fillId="2" borderId="23" xfId="0" applyFont="1" applyFill="1" applyBorder="1" applyAlignment="1">
      <alignment horizontal="center"/>
    </xf>
    <xf numFmtId="180" fontId="1" fillId="2" borderId="23" xfId="49" applyNumberFormat="1" applyFont="1" applyFill="1" applyBorder="1" applyAlignment="1" applyProtection="1">
      <alignment horizontal="center"/>
    </xf>
    <xf numFmtId="180" fontId="1" fillId="2" borderId="11" xfId="49" applyNumberFormat="1" applyFont="1" applyFill="1" applyBorder="1" applyAlignment="1" applyProtection="1">
      <alignment horizontal="right"/>
    </xf>
    <xf numFmtId="1" fontId="1" fillId="2" borderId="11" xfId="49" applyNumberFormat="1" applyFont="1" applyFill="1" applyBorder="1" applyAlignment="1" applyProtection="1">
      <alignment horizontal="right"/>
    </xf>
    <xf numFmtId="180" fontId="2" fillId="3" borderId="3" xfId="49" applyNumberFormat="1" applyFont="1" applyFill="1" applyBorder="1" applyAlignment="1" applyProtection="1">
      <alignment horizontal="right"/>
    </xf>
    <xf numFmtId="0" fontId="17" fillId="2" borderId="3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180" fontId="1" fillId="3" borderId="3" xfId="49" applyNumberFormat="1" applyFont="1" applyFill="1" applyBorder="1" applyProtection="1"/>
    <xf numFmtId="180" fontId="2" fillId="4" borderId="3" xfId="49" applyNumberFormat="1" applyFont="1" applyFill="1" applyBorder="1" applyProtection="1"/>
    <xf numFmtId="180" fontId="2" fillId="3" borderId="21" xfId="49" applyNumberFormat="1" applyFont="1" applyFill="1" applyBorder="1" applyProtection="1"/>
    <xf numFmtId="0" fontId="1" fillId="2" borderId="39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83" fontId="11" fillId="8" borderId="3" xfId="5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" fontId="1" fillId="2" borderId="3" xfId="49" applyNumberFormat="1" applyFont="1" applyFill="1" applyBorder="1" applyAlignment="1">
      <alignment horizontal="right"/>
    </xf>
    <xf numFmtId="180" fontId="1" fillId="2" borderId="3" xfId="49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0" fillId="0" borderId="0" xfId="0" applyFont="1" applyAlignment="1">
      <alignment horizontal="center"/>
    </xf>
    <xf numFmtId="181" fontId="21" fillId="2" borderId="41" xfId="53" applyNumberFormat="1" applyFont="1" applyFill="1" applyBorder="1" applyAlignment="1" applyProtection="1"/>
    <xf numFmtId="181" fontId="22" fillId="2" borderId="41" xfId="53" applyNumberFormat="1" applyFont="1" applyFill="1" applyBorder="1" applyAlignment="1" applyProtection="1">
      <alignment horizontal="center" vertical="center"/>
    </xf>
    <xf numFmtId="181" fontId="22" fillId="2" borderId="42" xfId="53" applyNumberFormat="1" applyFont="1" applyFill="1" applyBorder="1" applyAlignment="1" applyProtection="1">
      <alignment horizontal="center" vertical="center"/>
    </xf>
    <xf numFmtId="181" fontId="22" fillId="2" borderId="42" xfId="53" applyNumberFormat="1" applyFont="1" applyFill="1" applyBorder="1" applyAlignment="1" applyProtection="1">
      <alignment horizontal="center" vertical="center" wrapText="1"/>
    </xf>
    <xf numFmtId="181" fontId="22" fillId="2" borderId="43" xfId="53" applyNumberFormat="1" applyFont="1" applyFill="1" applyBorder="1" applyAlignment="1" applyProtection="1">
      <alignment horizontal="center"/>
    </xf>
    <xf numFmtId="181" fontId="22" fillId="2" borderId="5" xfId="53" applyNumberFormat="1" applyFont="1" applyFill="1" applyBorder="1" applyAlignment="1" applyProtection="1">
      <alignment horizontal="center"/>
    </xf>
    <xf numFmtId="181" fontId="22" fillId="2" borderId="26" xfId="53" applyNumberFormat="1" applyFont="1" applyFill="1" applyBorder="1" applyAlignment="1" applyProtection="1">
      <alignment horizontal="center"/>
    </xf>
    <xf numFmtId="181" fontId="22" fillId="2" borderId="44" xfId="53" applyNumberFormat="1" applyFont="1" applyFill="1" applyBorder="1" applyAlignment="1" applyProtection="1">
      <alignment horizontal="center"/>
    </xf>
    <xf numFmtId="181" fontId="21" fillId="2" borderId="45" xfId="53" applyNumberFormat="1" applyFont="1" applyFill="1" applyBorder="1" applyAlignment="1" applyProtection="1"/>
    <xf numFmtId="181" fontId="22" fillId="2" borderId="45" xfId="53" applyNumberFormat="1" applyFont="1" applyFill="1" applyBorder="1" applyAlignment="1" applyProtection="1">
      <alignment horizontal="center" vertical="center"/>
    </xf>
    <xf numFmtId="181" fontId="22" fillId="2" borderId="46" xfId="53" applyNumberFormat="1" applyFont="1" applyFill="1" applyBorder="1" applyAlignment="1" applyProtection="1">
      <alignment horizontal="center" vertical="center"/>
    </xf>
    <xf numFmtId="181" fontId="22" fillId="2" borderId="46" xfId="53" applyNumberFormat="1" applyFont="1" applyFill="1" applyBorder="1" applyAlignment="1" applyProtection="1">
      <alignment horizontal="center" vertical="center" wrapText="1"/>
    </xf>
    <xf numFmtId="181" fontId="22" fillId="2" borderId="29" xfId="53" applyNumberFormat="1" applyFont="1" applyFill="1" applyBorder="1" applyAlignment="1" applyProtection="1">
      <alignment horizontal="center"/>
    </xf>
    <xf numFmtId="181" fontId="22" fillId="2" borderId="8" xfId="53" applyNumberFormat="1" applyFont="1" applyFill="1" applyBorder="1" applyAlignment="1" applyProtection="1">
      <alignment horizontal="center"/>
    </xf>
    <xf numFmtId="181" fontId="22" fillId="2" borderId="28" xfId="53" applyNumberFormat="1" applyFont="1" applyFill="1" applyBorder="1" applyAlignment="1" applyProtection="1">
      <alignment horizontal="center"/>
    </xf>
    <xf numFmtId="181" fontId="21" fillId="2" borderId="4" xfId="53" applyNumberFormat="1" applyFont="1" applyFill="1" applyBorder="1" applyAlignment="1" applyProtection="1">
      <alignment horizontal="center"/>
    </xf>
    <xf numFmtId="181" fontId="22" fillId="2" borderId="45" xfId="53" applyNumberFormat="1" applyFont="1" applyFill="1" applyBorder="1" applyAlignment="1" applyProtection="1"/>
    <xf numFmtId="181" fontId="21" fillId="2" borderId="43" xfId="53" applyNumberFormat="1" applyFont="1" applyFill="1" applyBorder="1" applyAlignment="1" applyProtection="1">
      <alignment horizontal="center"/>
    </xf>
    <xf numFmtId="181" fontId="21" fillId="2" borderId="5" xfId="53" applyNumberFormat="1" applyFont="1" applyFill="1" applyBorder="1" applyAlignment="1" applyProtection="1">
      <alignment horizontal="center"/>
    </xf>
    <xf numFmtId="181" fontId="21" fillId="2" borderId="6" xfId="53" applyNumberFormat="1" applyFont="1" applyFill="1" applyBorder="1" applyAlignment="1" applyProtection="1">
      <alignment horizontal="center"/>
    </xf>
    <xf numFmtId="181" fontId="21" fillId="2" borderId="7" xfId="53" applyNumberFormat="1" applyFont="1" applyFill="1" applyBorder="1" applyAlignment="1" applyProtection="1">
      <alignment horizontal="center"/>
    </xf>
    <xf numFmtId="181" fontId="21" fillId="2" borderId="29" xfId="53" applyNumberFormat="1" applyFont="1" applyFill="1" applyBorder="1" applyAlignment="1" applyProtection="1">
      <alignment horizontal="center"/>
    </xf>
    <xf numFmtId="181" fontId="21" fillId="2" borderId="8" xfId="53" applyNumberFormat="1" applyFont="1" applyFill="1" applyBorder="1" applyAlignment="1" applyProtection="1">
      <alignment horizontal="center"/>
    </xf>
    <xf numFmtId="181" fontId="21" fillId="2" borderId="9" xfId="53" applyNumberFormat="1" applyFont="1" applyFill="1" applyBorder="1" applyAlignment="1" applyProtection="1">
      <alignment horizontal="center"/>
    </xf>
    <xf numFmtId="181" fontId="21" fillId="2" borderId="47" xfId="53" applyNumberFormat="1" applyFont="1" applyFill="1" applyBorder="1" applyAlignment="1" applyProtection="1"/>
    <xf numFmtId="181" fontId="22" fillId="2" borderId="47" xfId="53" applyNumberFormat="1" applyFont="1" applyFill="1" applyBorder="1" applyAlignment="1" applyProtection="1">
      <alignment horizontal="center" vertical="center"/>
    </xf>
    <xf numFmtId="181" fontId="22" fillId="2" borderId="48" xfId="53" applyNumberFormat="1" applyFont="1" applyFill="1" applyBorder="1" applyAlignment="1" applyProtection="1">
      <alignment horizontal="center" vertical="center"/>
    </xf>
    <xf numFmtId="181" fontId="22" fillId="2" borderId="48" xfId="53" applyNumberFormat="1" applyFont="1" applyFill="1" applyBorder="1" applyAlignment="1" applyProtection="1">
      <alignment horizontal="center" vertical="center" wrapText="1"/>
    </xf>
    <xf numFmtId="181" fontId="21" fillId="2" borderId="49" xfId="53" applyNumberFormat="1" applyFont="1" applyFill="1" applyBorder="1" applyAlignment="1" applyProtection="1">
      <alignment horizontal="center"/>
    </xf>
    <xf numFmtId="181" fontId="21" fillId="2" borderId="25" xfId="53" applyNumberFormat="1" applyFont="1" applyFill="1" applyBorder="1" applyAlignment="1" applyProtection="1">
      <alignment horizontal="center"/>
    </xf>
    <xf numFmtId="181" fontId="21" fillId="2" borderId="35" xfId="53" applyNumberFormat="1" applyFont="1" applyFill="1" applyBorder="1" applyAlignment="1" applyProtection="1">
      <alignment horizontal="center"/>
    </xf>
    <xf numFmtId="181" fontId="21" fillId="2" borderId="24" xfId="53" applyNumberFormat="1" applyFont="1" applyFill="1" applyBorder="1" applyAlignment="1" applyProtection="1">
      <alignment horizontal="center"/>
    </xf>
    <xf numFmtId="181" fontId="21" fillId="2" borderId="50" xfId="53" applyNumberFormat="1" applyFont="1" applyFill="1" applyBorder="1" applyAlignment="1" applyProtection="1"/>
    <xf numFmtId="181" fontId="21" fillId="2" borderId="50" xfId="53" applyNumberFormat="1" applyFont="1" applyFill="1" applyBorder="1" applyAlignment="1" applyProtection="1">
      <alignment horizontal="center"/>
    </xf>
    <xf numFmtId="181" fontId="21" fillId="2" borderId="51" xfId="53" applyNumberFormat="1" applyFont="1" applyFill="1" applyBorder="1" applyAlignment="1" applyProtection="1">
      <alignment horizontal="center"/>
    </xf>
    <xf numFmtId="181" fontId="21" fillId="2" borderId="18" xfId="53" applyNumberFormat="1" applyFont="1" applyFill="1" applyBorder="1" applyAlignment="1" applyProtection="1">
      <alignment horizontal="center"/>
    </xf>
    <xf numFmtId="181" fontId="21" fillId="2" borderId="11" xfId="53" applyNumberFormat="1" applyFont="1" applyFill="1" applyBorder="1" applyAlignment="1" applyProtection="1">
      <alignment horizontal="center"/>
    </xf>
    <xf numFmtId="181" fontId="21" fillId="2" borderId="11" xfId="53" applyNumberFormat="1" applyFont="1" applyFill="1" applyBorder="1" applyAlignment="1" applyProtection="1">
      <alignment horizontal="right"/>
    </xf>
    <xf numFmtId="181" fontId="22" fillId="2" borderId="52" xfId="53" applyNumberFormat="1" applyFont="1" applyFill="1" applyBorder="1" applyAlignment="1" applyProtection="1">
      <alignment horizontal="left" vertical="center"/>
    </xf>
    <xf numFmtId="181" fontId="22" fillId="2" borderId="53" xfId="53" applyNumberFormat="1" applyFont="1" applyFill="1" applyBorder="1" applyAlignment="1" applyProtection="1">
      <alignment horizontal="left" vertical="center"/>
    </xf>
    <xf numFmtId="181" fontId="22" fillId="2" borderId="54" xfId="53" applyNumberFormat="1" applyFont="1" applyFill="1" applyBorder="1" applyAlignment="1" applyProtection="1"/>
    <xf numFmtId="181" fontId="22" fillId="2" borderId="54" xfId="53" applyNumberFormat="1" applyFont="1" applyFill="1" applyBorder="1" applyAlignment="1" applyProtection="1">
      <alignment horizontal="left"/>
    </xf>
    <xf numFmtId="181" fontId="22" fillId="2" borderId="55" xfId="53" applyNumberFormat="1" applyFont="1" applyFill="1" applyBorder="1" applyAlignment="1" applyProtection="1">
      <alignment horizontal="left"/>
    </xf>
    <xf numFmtId="181" fontId="22" fillId="2" borderId="56" xfId="53" applyNumberFormat="1" applyFont="1" applyFill="1" applyBorder="1" applyAlignment="1" applyProtection="1"/>
    <xf numFmtId="181" fontId="22" fillId="2" borderId="56" xfId="53" applyNumberFormat="1" applyFont="1" applyFill="1" applyBorder="1" applyAlignment="1" applyProtection="1">
      <alignment horizontal="left"/>
    </xf>
    <xf numFmtId="181" fontId="22" fillId="2" borderId="57" xfId="53" applyNumberFormat="1" applyFont="1" applyFill="1" applyBorder="1" applyAlignment="1" applyProtection="1">
      <alignment horizontal="left"/>
    </xf>
    <xf numFmtId="180" fontId="2" fillId="0" borderId="0" xfId="53" applyNumberFormat="1" applyFont="1" applyProtection="1"/>
    <xf numFmtId="180" fontId="2" fillId="0" borderId="0" xfId="53" applyNumberFormat="1" applyFont="1" applyAlignment="1" applyProtection="1">
      <alignment horizontal="right"/>
    </xf>
    <xf numFmtId="181" fontId="23" fillId="0" borderId="0" xfId="49" applyNumberFormat="1" applyFont="1" applyAlignment="1" applyProtection="1">
      <alignment horizontal="center" vertical="center" wrapText="1"/>
    </xf>
    <xf numFmtId="181" fontId="2" fillId="0" borderId="0" xfId="49" applyNumberFormat="1" applyFont="1" applyAlignment="1" applyProtection="1">
      <alignment horizontal="center" vertical="center" wrapText="1"/>
    </xf>
    <xf numFmtId="181" fontId="2" fillId="0" borderId="0" xfId="49" applyNumberFormat="1" applyFont="1" applyProtection="1"/>
    <xf numFmtId="181" fontId="2" fillId="0" borderId="0" xfId="49" applyNumberFormat="1" applyFont="1" applyAlignment="1" applyProtection="1">
      <alignment horizontal="center"/>
    </xf>
    <xf numFmtId="0" fontId="18" fillId="0" borderId="0" xfId="0" applyFont="1"/>
    <xf numFmtId="181" fontId="22" fillId="2" borderId="58" xfId="53" applyNumberFormat="1" applyFont="1" applyFill="1" applyBorder="1" applyAlignment="1" applyProtection="1">
      <alignment horizontal="center"/>
    </xf>
    <xf numFmtId="181" fontId="22" fillId="2" borderId="59" xfId="53" applyNumberFormat="1" applyFont="1" applyFill="1" applyBorder="1" applyAlignment="1" applyProtection="1">
      <alignment horizontal="center"/>
    </xf>
    <xf numFmtId="181" fontId="24" fillId="0" borderId="0" xfId="53" applyNumberFormat="1" applyFont="1" applyAlignment="1" applyProtection="1">
      <alignment horizontal="center"/>
    </xf>
    <xf numFmtId="181" fontId="21" fillId="2" borderId="12" xfId="53" applyNumberFormat="1" applyFont="1" applyFill="1" applyBorder="1" applyAlignment="1" applyProtection="1">
      <alignment horizontal="center"/>
    </xf>
    <xf numFmtId="3" fontId="2" fillId="0" borderId="0" xfId="53" applyNumberFormat="1" applyFont="1" applyAlignment="1" applyProtection="1">
      <alignment horizontal="right"/>
    </xf>
    <xf numFmtId="181" fontId="24" fillId="0" borderId="0" xfId="53" applyNumberFormat="1" applyFont="1" applyProtection="1"/>
    <xf numFmtId="0" fontId="2" fillId="2" borderId="3" xfId="0" applyFont="1" applyFill="1" applyBorder="1" quotePrefix="1"/>
    <xf numFmtId="0" fontId="1" fillId="2" borderId="3" xfId="0" applyFont="1" applyFill="1" applyBorder="1" applyAlignment="1" quotePrefix="1">
      <alignment horizontal="center"/>
    </xf>
    <xf numFmtId="0" fontId="2" fillId="2" borderId="3" xfId="0" applyFont="1" applyFill="1" applyBorder="1" applyAlignment="1" quotePrefix="1">
      <alignment horizontal="center"/>
    </xf>
    <xf numFmtId="3" fontId="2" fillId="2" borderId="3" xfId="0" applyNumberFormat="1" applyFont="1" applyFill="1" applyBorder="1" applyAlignment="1" quotePrefix="1">
      <alignment horizontal="center"/>
    </xf>
    <xf numFmtId="0" fontId="9" fillId="2" borderId="3" xfId="0" applyFont="1" applyFill="1" applyBorder="1" applyAlignment="1" quotePrefix="1">
      <alignment horizontal="center"/>
    </xf>
    <xf numFmtId="0" fontId="9" fillId="2" borderId="23" xfId="0" applyFont="1" applyFill="1" applyBorder="1" applyAlignment="1" quotePrefix="1">
      <alignment horizontal="center"/>
    </xf>
    <xf numFmtId="0" fontId="1" fillId="3" borderId="11" xfId="0" applyFont="1" applyFill="1" applyBorder="1" applyAlignment="1" quotePrefix="1">
      <alignment horizontal="center"/>
    </xf>
    <xf numFmtId="0" fontId="1" fillId="3" borderId="12" xfId="0" applyFont="1" applyFill="1" applyBorder="1" applyAlignment="1" quotePrefix="1">
      <alignment horizontal="center"/>
    </xf>
  </cellXfs>
  <cellStyles count="5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Comma 2 2" xfId="50"/>
    <cellStyle name="Comma 3" xfId="51"/>
    <cellStyle name="Comma 4" xfId="52"/>
    <cellStyle name="Comma 5" xfId="53"/>
    <cellStyle name="Normal 2" xfId="54"/>
    <cellStyle name="Normal 2 2" xfId="55"/>
    <cellStyle name="Normal 3" xfId="56"/>
    <cellStyle name="Normal 4" xfId="57"/>
    <cellStyle name="Normal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510"/>
  <sheetViews>
    <sheetView tabSelected="1" topLeftCell="A58" workbookViewId="0">
      <selection activeCell="G93" sqref="G93"/>
    </sheetView>
  </sheetViews>
  <sheetFormatPr defaultColWidth="9" defaultRowHeight="12.75"/>
  <cols>
    <col min="1" max="1" width="6.28571428571429" style="4" customWidth="1"/>
    <col min="2" max="2" width="14.8571428571429" style="4" customWidth="1"/>
    <col min="3" max="3" width="70.1428571428571" style="4" customWidth="1"/>
    <col min="4" max="4" width="20.5714285714286" style="4" customWidth="1"/>
    <col min="5" max="5" width="19.1428571428571" style="4" customWidth="1"/>
    <col min="6" max="6" width="17.7142857142857" style="5" customWidth="1"/>
    <col min="7" max="7" width="22" style="5" customWidth="1"/>
    <col min="8" max="8" width="17.8571428571429" style="5" customWidth="1"/>
    <col min="9" max="9" width="17.4285714285714" style="4" customWidth="1"/>
    <col min="10" max="10" width="17.5714285714286" style="4" customWidth="1"/>
    <col min="11" max="13" width="15.7142857142857" style="4" customWidth="1"/>
    <col min="14" max="14" width="15.8571428571429" style="4" customWidth="1"/>
    <col min="15" max="15" width="15.5714285714286" style="4" customWidth="1"/>
    <col min="16" max="256" width="9.14285714285714" style="4"/>
    <col min="257" max="257" width="6.28571428571429" style="4" customWidth="1"/>
    <col min="258" max="258" width="14.8571428571429" style="4" customWidth="1"/>
    <col min="259" max="259" width="70.1428571428571" style="4" customWidth="1"/>
    <col min="260" max="260" width="20.5714285714286" style="4" customWidth="1"/>
    <col min="261" max="261" width="19.1428571428571" style="4" customWidth="1"/>
    <col min="262" max="262" width="17.7142857142857" style="4" customWidth="1"/>
    <col min="263" max="263" width="22" style="4" customWidth="1"/>
    <col min="264" max="264" width="17.8571428571429" style="4" customWidth="1"/>
    <col min="265" max="265" width="17.4285714285714" style="4" customWidth="1"/>
    <col min="266" max="266" width="17.5714285714286" style="4" customWidth="1"/>
    <col min="267" max="269" width="15.7142857142857" style="4" customWidth="1"/>
    <col min="270" max="270" width="15.8571428571429" style="4" customWidth="1"/>
    <col min="271" max="271" width="15.5714285714286" style="4" customWidth="1"/>
    <col min="272" max="512" width="9.14285714285714" style="4"/>
    <col min="513" max="513" width="6.28571428571429" style="4" customWidth="1"/>
    <col min="514" max="514" width="14.8571428571429" style="4" customWidth="1"/>
    <col min="515" max="515" width="70.1428571428571" style="4" customWidth="1"/>
    <col min="516" max="516" width="20.5714285714286" style="4" customWidth="1"/>
    <col min="517" max="517" width="19.1428571428571" style="4" customWidth="1"/>
    <col min="518" max="518" width="17.7142857142857" style="4" customWidth="1"/>
    <col min="519" max="519" width="22" style="4" customWidth="1"/>
    <col min="520" max="520" width="17.8571428571429" style="4" customWidth="1"/>
    <col min="521" max="521" width="17.4285714285714" style="4" customWidth="1"/>
    <col min="522" max="522" width="17.5714285714286" style="4" customWidth="1"/>
    <col min="523" max="525" width="15.7142857142857" style="4" customWidth="1"/>
    <col min="526" max="526" width="15.8571428571429" style="4" customWidth="1"/>
    <col min="527" max="527" width="15.5714285714286" style="4" customWidth="1"/>
    <col min="528" max="768" width="9.14285714285714" style="4"/>
    <col min="769" max="769" width="6.28571428571429" style="4" customWidth="1"/>
    <col min="770" max="770" width="14.8571428571429" style="4" customWidth="1"/>
    <col min="771" max="771" width="70.1428571428571" style="4" customWidth="1"/>
    <col min="772" max="772" width="20.5714285714286" style="4" customWidth="1"/>
    <col min="773" max="773" width="19.1428571428571" style="4" customWidth="1"/>
    <col min="774" max="774" width="17.7142857142857" style="4" customWidth="1"/>
    <col min="775" max="775" width="22" style="4" customWidth="1"/>
    <col min="776" max="776" width="17.8571428571429" style="4" customWidth="1"/>
    <col min="777" max="777" width="17.4285714285714" style="4" customWidth="1"/>
    <col min="778" max="778" width="17.5714285714286" style="4" customWidth="1"/>
    <col min="779" max="781" width="15.7142857142857" style="4" customWidth="1"/>
    <col min="782" max="782" width="15.8571428571429" style="4" customWidth="1"/>
    <col min="783" max="783" width="15.5714285714286" style="4" customWidth="1"/>
    <col min="784" max="1024" width="9.14285714285714" style="4"/>
    <col min="1025" max="1025" width="6.28571428571429" style="4" customWidth="1"/>
    <col min="1026" max="1026" width="14.8571428571429" style="4" customWidth="1"/>
    <col min="1027" max="1027" width="70.1428571428571" style="4" customWidth="1"/>
    <col min="1028" max="1028" width="20.5714285714286" style="4" customWidth="1"/>
    <col min="1029" max="1029" width="19.1428571428571" style="4" customWidth="1"/>
    <col min="1030" max="1030" width="17.7142857142857" style="4" customWidth="1"/>
    <col min="1031" max="1031" width="22" style="4" customWidth="1"/>
    <col min="1032" max="1032" width="17.8571428571429" style="4" customWidth="1"/>
    <col min="1033" max="1033" width="17.4285714285714" style="4" customWidth="1"/>
    <col min="1034" max="1034" width="17.5714285714286" style="4" customWidth="1"/>
    <col min="1035" max="1037" width="15.7142857142857" style="4" customWidth="1"/>
    <col min="1038" max="1038" width="15.8571428571429" style="4" customWidth="1"/>
    <col min="1039" max="1039" width="15.5714285714286" style="4" customWidth="1"/>
    <col min="1040" max="1280" width="9.14285714285714" style="4"/>
    <col min="1281" max="1281" width="6.28571428571429" style="4" customWidth="1"/>
    <col min="1282" max="1282" width="14.8571428571429" style="4" customWidth="1"/>
    <col min="1283" max="1283" width="70.1428571428571" style="4" customWidth="1"/>
    <col min="1284" max="1284" width="20.5714285714286" style="4" customWidth="1"/>
    <col min="1285" max="1285" width="19.1428571428571" style="4" customWidth="1"/>
    <col min="1286" max="1286" width="17.7142857142857" style="4" customWidth="1"/>
    <col min="1287" max="1287" width="22" style="4" customWidth="1"/>
    <col min="1288" max="1288" width="17.8571428571429" style="4" customWidth="1"/>
    <col min="1289" max="1289" width="17.4285714285714" style="4" customWidth="1"/>
    <col min="1290" max="1290" width="17.5714285714286" style="4" customWidth="1"/>
    <col min="1291" max="1293" width="15.7142857142857" style="4" customWidth="1"/>
    <col min="1294" max="1294" width="15.8571428571429" style="4" customWidth="1"/>
    <col min="1295" max="1295" width="15.5714285714286" style="4" customWidth="1"/>
    <col min="1296" max="1536" width="9.14285714285714" style="4"/>
    <col min="1537" max="1537" width="6.28571428571429" style="4" customWidth="1"/>
    <col min="1538" max="1538" width="14.8571428571429" style="4" customWidth="1"/>
    <col min="1539" max="1539" width="70.1428571428571" style="4" customWidth="1"/>
    <col min="1540" max="1540" width="20.5714285714286" style="4" customWidth="1"/>
    <col min="1541" max="1541" width="19.1428571428571" style="4" customWidth="1"/>
    <col min="1542" max="1542" width="17.7142857142857" style="4" customWidth="1"/>
    <col min="1543" max="1543" width="22" style="4" customWidth="1"/>
    <col min="1544" max="1544" width="17.8571428571429" style="4" customWidth="1"/>
    <col min="1545" max="1545" width="17.4285714285714" style="4" customWidth="1"/>
    <col min="1546" max="1546" width="17.5714285714286" style="4" customWidth="1"/>
    <col min="1547" max="1549" width="15.7142857142857" style="4" customWidth="1"/>
    <col min="1550" max="1550" width="15.8571428571429" style="4" customWidth="1"/>
    <col min="1551" max="1551" width="15.5714285714286" style="4" customWidth="1"/>
    <col min="1552" max="1792" width="9.14285714285714" style="4"/>
    <col min="1793" max="1793" width="6.28571428571429" style="4" customWidth="1"/>
    <col min="1794" max="1794" width="14.8571428571429" style="4" customWidth="1"/>
    <col min="1795" max="1795" width="70.1428571428571" style="4" customWidth="1"/>
    <col min="1796" max="1796" width="20.5714285714286" style="4" customWidth="1"/>
    <col min="1797" max="1797" width="19.1428571428571" style="4" customWidth="1"/>
    <col min="1798" max="1798" width="17.7142857142857" style="4" customWidth="1"/>
    <col min="1799" max="1799" width="22" style="4" customWidth="1"/>
    <col min="1800" max="1800" width="17.8571428571429" style="4" customWidth="1"/>
    <col min="1801" max="1801" width="17.4285714285714" style="4" customWidth="1"/>
    <col min="1802" max="1802" width="17.5714285714286" style="4" customWidth="1"/>
    <col min="1803" max="1805" width="15.7142857142857" style="4" customWidth="1"/>
    <col min="1806" max="1806" width="15.8571428571429" style="4" customWidth="1"/>
    <col min="1807" max="1807" width="15.5714285714286" style="4" customWidth="1"/>
    <col min="1808" max="2048" width="9.14285714285714" style="4"/>
    <col min="2049" max="2049" width="6.28571428571429" style="4" customWidth="1"/>
    <col min="2050" max="2050" width="14.8571428571429" style="4" customWidth="1"/>
    <col min="2051" max="2051" width="70.1428571428571" style="4" customWidth="1"/>
    <col min="2052" max="2052" width="20.5714285714286" style="4" customWidth="1"/>
    <col min="2053" max="2053" width="19.1428571428571" style="4" customWidth="1"/>
    <col min="2054" max="2054" width="17.7142857142857" style="4" customWidth="1"/>
    <col min="2055" max="2055" width="22" style="4" customWidth="1"/>
    <col min="2056" max="2056" width="17.8571428571429" style="4" customWidth="1"/>
    <col min="2057" max="2057" width="17.4285714285714" style="4" customWidth="1"/>
    <col min="2058" max="2058" width="17.5714285714286" style="4" customWidth="1"/>
    <col min="2059" max="2061" width="15.7142857142857" style="4" customWidth="1"/>
    <col min="2062" max="2062" width="15.8571428571429" style="4" customWidth="1"/>
    <col min="2063" max="2063" width="15.5714285714286" style="4" customWidth="1"/>
    <col min="2064" max="2304" width="9.14285714285714" style="4"/>
    <col min="2305" max="2305" width="6.28571428571429" style="4" customWidth="1"/>
    <col min="2306" max="2306" width="14.8571428571429" style="4" customWidth="1"/>
    <col min="2307" max="2307" width="70.1428571428571" style="4" customWidth="1"/>
    <col min="2308" max="2308" width="20.5714285714286" style="4" customWidth="1"/>
    <col min="2309" max="2309" width="19.1428571428571" style="4" customWidth="1"/>
    <col min="2310" max="2310" width="17.7142857142857" style="4" customWidth="1"/>
    <col min="2311" max="2311" width="22" style="4" customWidth="1"/>
    <col min="2312" max="2312" width="17.8571428571429" style="4" customWidth="1"/>
    <col min="2313" max="2313" width="17.4285714285714" style="4" customWidth="1"/>
    <col min="2314" max="2314" width="17.5714285714286" style="4" customWidth="1"/>
    <col min="2315" max="2317" width="15.7142857142857" style="4" customWidth="1"/>
    <col min="2318" max="2318" width="15.8571428571429" style="4" customWidth="1"/>
    <col min="2319" max="2319" width="15.5714285714286" style="4" customWidth="1"/>
    <col min="2320" max="2560" width="9.14285714285714" style="4"/>
    <col min="2561" max="2561" width="6.28571428571429" style="4" customWidth="1"/>
    <col min="2562" max="2562" width="14.8571428571429" style="4" customWidth="1"/>
    <col min="2563" max="2563" width="70.1428571428571" style="4" customWidth="1"/>
    <col min="2564" max="2564" width="20.5714285714286" style="4" customWidth="1"/>
    <col min="2565" max="2565" width="19.1428571428571" style="4" customWidth="1"/>
    <col min="2566" max="2566" width="17.7142857142857" style="4" customWidth="1"/>
    <col min="2567" max="2567" width="22" style="4" customWidth="1"/>
    <col min="2568" max="2568" width="17.8571428571429" style="4" customWidth="1"/>
    <col min="2569" max="2569" width="17.4285714285714" style="4" customWidth="1"/>
    <col min="2570" max="2570" width="17.5714285714286" style="4" customWidth="1"/>
    <col min="2571" max="2573" width="15.7142857142857" style="4" customWidth="1"/>
    <col min="2574" max="2574" width="15.8571428571429" style="4" customWidth="1"/>
    <col min="2575" max="2575" width="15.5714285714286" style="4" customWidth="1"/>
    <col min="2576" max="2816" width="9.14285714285714" style="4"/>
    <col min="2817" max="2817" width="6.28571428571429" style="4" customWidth="1"/>
    <col min="2818" max="2818" width="14.8571428571429" style="4" customWidth="1"/>
    <col min="2819" max="2819" width="70.1428571428571" style="4" customWidth="1"/>
    <col min="2820" max="2820" width="20.5714285714286" style="4" customWidth="1"/>
    <col min="2821" max="2821" width="19.1428571428571" style="4" customWidth="1"/>
    <col min="2822" max="2822" width="17.7142857142857" style="4" customWidth="1"/>
    <col min="2823" max="2823" width="22" style="4" customWidth="1"/>
    <col min="2824" max="2824" width="17.8571428571429" style="4" customWidth="1"/>
    <col min="2825" max="2825" width="17.4285714285714" style="4" customWidth="1"/>
    <col min="2826" max="2826" width="17.5714285714286" style="4" customWidth="1"/>
    <col min="2827" max="2829" width="15.7142857142857" style="4" customWidth="1"/>
    <col min="2830" max="2830" width="15.8571428571429" style="4" customWidth="1"/>
    <col min="2831" max="2831" width="15.5714285714286" style="4" customWidth="1"/>
    <col min="2832" max="3072" width="9.14285714285714" style="4"/>
    <col min="3073" max="3073" width="6.28571428571429" style="4" customWidth="1"/>
    <col min="3074" max="3074" width="14.8571428571429" style="4" customWidth="1"/>
    <col min="3075" max="3075" width="70.1428571428571" style="4" customWidth="1"/>
    <col min="3076" max="3076" width="20.5714285714286" style="4" customWidth="1"/>
    <col min="3077" max="3077" width="19.1428571428571" style="4" customWidth="1"/>
    <col min="3078" max="3078" width="17.7142857142857" style="4" customWidth="1"/>
    <col min="3079" max="3079" width="22" style="4" customWidth="1"/>
    <col min="3080" max="3080" width="17.8571428571429" style="4" customWidth="1"/>
    <col min="3081" max="3081" width="17.4285714285714" style="4" customWidth="1"/>
    <col min="3082" max="3082" width="17.5714285714286" style="4" customWidth="1"/>
    <col min="3083" max="3085" width="15.7142857142857" style="4" customWidth="1"/>
    <col min="3086" max="3086" width="15.8571428571429" style="4" customWidth="1"/>
    <col min="3087" max="3087" width="15.5714285714286" style="4" customWidth="1"/>
    <col min="3088" max="3328" width="9.14285714285714" style="4"/>
    <col min="3329" max="3329" width="6.28571428571429" style="4" customWidth="1"/>
    <col min="3330" max="3330" width="14.8571428571429" style="4" customWidth="1"/>
    <col min="3331" max="3331" width="70.1428571428571" style="4" customWidth="1"/>
    <col min="3332" max="3332" width="20.5714285714286" style="4" customWidth="1"/>
    <col min="3333" max="3333" width="19.1428571428571" style="4" customWidth="1"/>
    <col min="3334" max="3334" width="17.7142857142857" style="4" customWidth="1"/>
    <col min="3335" max="3335" width="22" style="4" customWidth="1"/>
    <col min="3336" max="3336" width="17.8571428571429" style="4" customWidth="1"/>
    <col min="3337" max="3337" width="17.4285714285714" style="4" customWidth="1"/>
    <col min="3338" max="3338" width="17.5714285714286" style="4" customWidth="1"/>
    <col min="3339" max="3341" width="15.7142857142857" style="4" customWidth="1"/>
    <col min="3342" max="3342" width="15.8571428571429" style="4" customWidth="1"/>
    <col min="3343" max="3343" width="15.5714285714286" style="4" customWidth="1"/>
    <col min="3344" max="3584" width="9.14285714285714" style="4"/>
    <col min="3585" max="3585" width="6.28571428571429" style="4" customWidth="1"/>
    <col min="3586" max="3586" width="14.8571428571429" style="4" customWidth="1"/>
    <col min="3587" max="3587" width="70.1428571428571" style="4" customWidth="1"/>
    <col min="3588" max="3588" width="20.5714285714286" style="4" customWidth="1"/>
    <col min="3589" max="3589" width="19.1428571428571" style="4" customWidth="1"/>
    <col min="3590" max="3590" width="17.7142857142857" style="4" customWidth="1"/>
    <col min="3591" max="3591" width="22" style="4" customWidth="1"/>
    <col min="3592" max="3592" width="17.8571428571429" style="4" customWidth="1"/>
    <col min="3593" max="3593" width="17.4285714285714" style="4" customWidth="1"/>
    <col min="3594" max="3594" width="17.5714285714286" style="4" customWidth="1"/>
    <col min="3595" max="3597" width="15.7142857142857" style="4" customWidth="1"/>
    <col min="3598" max="3598" width="15.8571428571429" style="4" customWidth="1"/>
    <col min="3599" max="3599" width="15.5714285714286" style="4" customWidth="1"/>
    <col min="3600" max="3840" width="9.14285714285714" style="4"/>
    <col min="3841" max="3841" width="6.28571428571429" style="4" customWidth="1"/>
    <col min="3842" max="3842" width="14.8571428571429" style="4" customWidth="1"/>
    <col min="3843" max="3843" width="70.1428571428571" style="4" customWidth="1"/>
    <col min="3844" max="3844" width="20.5714285714286" style="4" customWidth="1"/>
    <col min="3845" max="3845" width="19.1428571428571" style="4" customWidth="1"/>
    <col min="3846" max="3846" width="17.7142857142857" style="4" customWidth="1"/>
    <col min="3847" max="3847" width="22" style="4" customWidth="1"/>
    <col min="3848" max="3848" width="17.8571428571429" style="4" customWidth="1"/>
    <col min="3849" max="3849" width="17.4285714285714" style="4" customWidth="1"/>
    <col min="3850" max="3850" width="17.5714285714286" style="4" customWidth="1"/>
    <col min="3851" max="3853" width="15.7142857142857" style="4" customWidth="1"/>
    <col min="3854" max="3854" width="15.8571428571429" style="4" customWidth="1"/>
    <col min="3855" max="3855" width="15.5714285714286" style="4" customWidth="1"/>
    <col min="3856" max="4096" width="9.14285714285714" style="4"/>
    <col min="4097" max="4097" width="6.28571428571429" style="4" customWidth="1"/>
    <col min="4098" max="4098" width="14.8571428571429" style="4" customWidth="1"/>
    <col min="4099" max="4099" width="70.1428571428571" style="4" customWidth="1"/>
    <col min="4100" max="4100" width="20.5714285714286" style="4" customWidth="1"/>
    <col min="4101" max="4101" width="19.1428571428571" style="4" customWidth="1"/>
    <col min="4102" max="4102" width="17.7142857142857" style="4" customWidth="1"/>
    <col min="4103" max="4103" width="22" style="4" customWidth="1"/>
    <col min="4104" max="4104" width="17.8571428571429" style="4" customWidth="1"/>
    <col min="4105" max="4105" width="17.4285714285714" style="4" customWidth="1"/>
    <col min="4106" max="4106" width="17.5714285714286" style="4" customWidth="1"/>
    <col min="4107" max="4109" width="15.7142857142857" style="4" customWidth="1"/>
    <col min="4110" max="4110" width="15.8571428571429" style="4" customWidth="1"/>
    <col min="4111" max="4111" width="15.5714285714286" style="4" customWidth="1"/>
    <col min="4112" max="4352" width="9.14285714285714" style="4"/>
    <col min="4353" max="4353" width="6.28571428571429" style="4" customWidth="1"/>
    <col min="4354" max="4354" width="14.8571428571429" style="4" customWidth="1"/>
    <col min="4355" max="4355" width="70.1428571428571" style="4" customWidth="1"/>
    <col min="4356" max="4356" width="20.5714285714286" style="4" customWidth="1"/>
    <col min="4357" max="4357" width="19.1428571428571" style="4" customWidth="1"/>
    <col min="4358" max="4358" width="17.7142857142857" style="4" customWidth="1"/>
    <col min="4359" max="4359" width="22" style="4" customWidth="1"/>
    <col min="4360" max="4360" width="17.8571428571429" style="4" customWidth="1"/>
    <col min="4361" max="4361" width="17.4285714285714" style="4" customWidth="1"/>
    <col min="4362" max="4362" width="17.5714285714286" style="4" customWidth="1"/>
    <col min="4363" max="4365" width="15.7142857142857" style="4" customWidth="1"/>
    <col min="4366" max="4366" width="15.8571428571429" style="4" customWidth="1"/>
    <col min="4367" max="4367" width="15.5714285714286" style="4" customWidth="1"/>
    <col min="4368" max="4608" width="9.14285714285714" style="4"/>
    <col min="4609" max="4609" width="6.28571428571429" style="4" customWidth="1"/>
    <col min="4610" max="4610" width="14.8571428571429" style="4" customWidth="1"/>
    <col min="4611" max="4611" width="70.1428571428571" style="4" customWidth="1"/>
    <col min="4612" max="4612" width="20.5714285714286" style="4" customWidth="1"/>
    <col min="4613" max="4613" width="19.1428571428571" style="4" customWidth="1"/>
    <col min="4614" max="4614" width="17.7142857142857" style="4" customWidth="1"/>
    <col min="4615" max="4615" width="22" style="4" customWidth="1"/>
    <col min="4616" max="4616" width="17.8571428571429" style="4" customWidth="1"/>
    <col min="4617" max="4617" width="17.4285714285714" style="4" customWidth="1"/>
    <col min="4618" max="4618" width="17.5714285714286" style="4" customWidth="1"/>
    <col min="4619" max="4621" width="15.7142857142857" style="4" customWidth="1"/>
    <col min="4622" max="4622" width="15.8571428571429" style="4" customWidth="1"/>
    <col min="4623" max="4623" width="15.5714285714286" style="4" customWidth="1"/>
    <col min="4624" max="4864" width="9.14285714285714" style="4"/>
    <col min="4865" max="4865" width="6.28571428571429" style="4" customWidth="1"/>
    <col min="4866" max="4866" width="14.8571428571429" style="4" customWidth="1"/>
    <col min="4867" max="4867" width="70.1428571428571" style="4" customWidth="1"/>
    <col min="4868" max="4868" width="20.5714285714286" style="4" customWidth="1"/>
    <col min="4869" max="4869" width="19.1428571428571" style="4" customWidth="1"/>
    <col min="4870" max="4870" width="17.7142857142857" style="4" customWidth="1"/>
    <col min="4871" max="4871" width="22" style="4" customWidth="1"/>
    <col min="4872" max="4872" width="17.8571428571429" style="4" customWidth="1"/>
    <col min="4873" max="4873" width="17.4285714285714" style="4" customWidth="1"/>
    <col min="4874" max="4874" width="17.5714285714286" style="4" customWidth="1"/>
    <col min="4875" max="4877" width="15.7142857142857" style="4" customWidth="1"/>
    <col min="4878" max="4878" width="15.8571428571429" style="4" customWidth="1"/>
    <col min="4879" max="4879" width="15.5714285714286" style="4" customWidth="1"/>
    <col min="4880" max="5120" width="9.14285714285714" style="4"/>
    <col min="5121" max="5121" width="6.28571428571429" style="4" customWidth="1"/>
    <col min="5122" max="5122" width="14.8571428571429" style="4" customWidth="1"/>
    <col min="5123" max="5123" width="70.1428571428571" style="4" customWidth="1"/>
    <col min="5124" max="5124" width="20.5714285714286" style="4" customWidth="1"/>
    <col min="5125" max="5125" width="19.1428571428571" style="4" customWidth="1"/>
    <col min="5126" max="5126" width="17.7142857142857" style="4" customWidth="1"/>
    <col min="5127" max="5127" width="22" style="4" customWidth="1"/>
    <col min="5128" max="5128" width="17.8571428571429" style="4" customWidth="1"/>
    <col min="5129" max="5129" width="17.4285714285714" style="4" customWidth="1"/>
    <col min="5130" max="5130" width="17.5714285714286" style="4" customWidth="1"/>
    <col min="5131" max="5133" width="15.7142857142857" style="4" customWidth="1"/>
    <col min="5134" max="5134" width="15.8571428571429" style="4" customWidth="1"/>
    <col min="5135" max="5135" width="15.5714285714286" style="4" customWidth="1"/>
    <col min="5136" max="5376" width="9.14285714285714" style="4"/>
    <col min="5377" max="5377" width="6.28571428571429" style="4" customWidth="1"/>
    <col min="5378" max="5378" width="14.8571428571429" style="4" customWidth="1"/>
    <col min="5379" max="5379" width="70.1428571428571" style="4" customWidth="1"/>
    <col min="5380" max="5380" width="20.5714285714286" style="4" customWidth="1"/>
    <col min="5381" max="5381" width="19.1428571428571" style="4" customWidth="1"/>
    <col min="5382" max="5382" width="17.7142857142857" style="4" customWidth="1"/>
    <col min="5383" max="5383" width="22" style="4" customWidth="1"/>
    <col min="5384" max="5384" width="17.8571428571429" style="4" customWidth="1"/>
    <col min="5385" max="5385" width="17.4285714285714" style="4" customWidth="1"/>
    <col min="5386" max="5386" width="17.5714285714286" style="4" customWidth="1"/>
    <col min="5387" max="5389" width="15.7142857142857" style="4" customWidth="1"/>
    <col min="5390" max="5390" width="15.8571428571429" style="4" customWidth="1"/>
    <col min="5391" max="5391" width="15.5714285714286" style="4" customWidth="1"/>
    <col min="5392" max="5632" width="9.14285714285714" style="4"/>
    <col min="5633" max="5633" width="6.28571428571429" style="4" customWidth="1"/>
    <col min="5634" max="5634" width="14.8571428571429" style="4" customWidth="1"/>
    <col min="5635" max="5635" width="70.1428571428571" style="4" customWidth="1"/>
    <col min="5636" max="5636" width="20.5714285714286" style="4" customWidth="1"/>
    <col min="5637" max="5637" width="19.1428571428571" style="4" customWidth="1"/>
    <col min="5638" max="5638" width="17.7142857142857" style="4" customWidth="1"/>
    <col min="5639" max="5639" width="22" style="4" customWidth="1"/>
    <col min="5640" max="5640" width="17.8571428571429" style="4" customWidth="1"/>
    <col min="5641" max="5641" width="17.4285714285714" style="4" customWidth="1"/>
    <col min="5642" max="5642" width="17.5714285714286" style="4" customWidth="1"/>
    <col min="5643" max="5645" width="15.7142857142857" style="4" customWidth="1"/>
    <col min="5646" max="5646" width="15.8571428571429" style="4" customWidth="1"/>
    <col min="5647" max="5647" width="15.5714285714286" style="4" customWidth="1"/>
    <col min="5648" max="5888" width="9.14285714285714" style="4"/>
    <col min="5889" max="5889" width="6.28571428571429" style="4" customWidth="1"/>
    <col min="5890" max="5890" width="14.8571428571429" style="4" customWidth="1"/>
    <col min="5891" max="5891" width="70.1428571428571" style="4" customWidth="1"/>
    <col min="5892" max="5892" width="20.5714285714286" style="4" customWidth="1"/>
    <col min="5893" max="5893" width="19.1428571428571" style="4" customWidth="1"/>
    <col min="5894" max="5894" width="17.7142857142857" style="4" customWidth="1"/>
    <col min="5895" max="5895" width="22" style="4" customWidth="1"/>
    <col min="5896" max="5896" width="17.8571428571429" style="4" customWidth="1"/>
    <col min="5897" max="5897" width="17.4285714285714" style="4" customWidth="1"/>
    <col min="5898" max="5898" width="17.5714285714286" style="4" customWidth="1"/>
    <col min="5899" max="5901" width="15.7142857142857" style="4" customWidth="1"/>
    <col min="5902" max="5902" width="15.8571428571429" style="4" customWidth="1"/>
    <col min="5903" max="5903" width="15.5714285714286" style="4" customWidth="1"/>
    <col min="5904" max="6144" width="9.14285714285714" style="4"/>
    <col min="6145" max="6145" width="6.28571428571429" style="4" customWidth="1"/>
    <col min="6146" max="6146" width="14.8571428571429" style="4" customWidth="1"/>
    <col min="6147" max="6147" width="70.1428571428571" style="4" customWidth="1"/>
    <col min="6148" max="6148" width="20.5714285714286" style="4" customWidth="1"/>
    <col min="6149" max="6149" width="19.1428571428571" style="4" customWidth="1"/>
    <col min="6150" max="6150" width="17.7142857142857" style="4" customWidth="1"/>
    <col min="6151" max="6151" width="22" style="4" customWidth="1"/>
    <col min="6152" max="6152" width="17.8571428571429" style="4" customWidth="1"/>
    <col min="6153" max="6153" width="17.4285714285714" style="4" customWidth="1"/>
    <col min="6154" max="6154" width="17.5714285714286" style="4" customWidth="1"/>
    <col min="6155" max="6157" width="15.7142857142857" style="4" customWidth="1"/>
    <col min="6158" max="6158" width="15.8571428571429" style="4" customWidth="1"/>
    <col min="6159" max="6159" width="15.5714285714286" style="4" customWidth="1"/>
    <col min="6160" max="6400" width="9.14285714285714" style="4"/>
    <col min="6401" max="6401" width="6.28571428571429" style="4" customWidth="1"/>
    <col min="6402" max="6402" width="14.8571428571429" style="4" customWidth="1"/>
    <col min="6403" max="6403" width="70.1428571428571" style="4" customWidth="1"/>
    <col min="6404" max="6404" width="20.5714285714286" style="4" customWidth="1"/>
    <col min="6405" max="6405" width="19.1428571428571" style="4" customWidth="1"/>
    <col min="6406" max="6406" width="17.7142857142857" style="4" customWidth="1"/>
    <col min="6407" max="6407" width="22" style="4" customWidth="1"/>
    <col min="6408" max="6408" width="17.8571428571429" style="4" customWidth="1"/>
    <col min="6409" max="6409" width="17.4285714285714" style="4" customWidth="1"/>
    <col min="6410" max="6410" width="17.5714285714286" style="4" customWidth="1"/>
    <col min="6411" max="6413" width="15.7142857142857" style="4" customWidth="1"/>
    <col min="6414" max="6414" width="15.8571428571429" style="4" customWidth="1"/>
    <col min="6415" max="6415" width="15.5714285714286" style="4" customWidth="1"/>
    <col min="6416" max="6656" width="9.14285714285714" style="4"/>
    <col min="6657" max="6657" width="6.28571428571429" style="4" customWidth="1"/>
    <col min="6658" max="6658" width="14.8571428571429" style="4" customWidth="1"/>
    <col min="6659" max="6659" width="70.1428571428571" style="4" customWidth="1"/>
    <col min="6660" max="6660" width="20.5714285714286" style="4" customWidth="1"/>
    <col min="6661" max="6661" width="19.1428571428571" style="4" customWidth="1"/>
    <col min="6662" max="6662" width="17.7142857142857" style="4" customWidth="1"/>
    <col min="6663" max="6663" width="22" style="4" customWidth="1"/>
    <col min="6664" max="6664" width="17.8571428571429" style="4" customWidth="1"/>
    <col min="6665" max="6665" width="17.4285714285714" style="4" customWidth="1"/>
    <col min="6666" max="6666" width="17.5714285714286" style="4" customWidth="1"/>
    <col min="6667" max="6669" width="15.7142857142857" style="4" customWidth="1"/>
    <col min="6670" max="6670" width="15.8571428571429" style="4" customWidth="1"/>
    <col min="6671" max="6671" width="15.5714285714286" style="4" customWidth="1"/>
    <col min="6672" max="6912" width="9.14285714285714" style="4"/>
    <col min="6913" max="6913" width="6.28571428571429" style="4" customWidth="1"/>
    <col min="6914" max="6914" width="14.8571428571429" style="4" customWidth="1"/>
    <col min="6915" max="6915" width="70.1428571428571" style="4" customWidth="1"/>
    <col min="6916" max="6916" width="20.5714285714286" style="4" customWidth="1"/>
    <col min="6917" max="6917" width="19.1428571428571" style="4" customWidth="1"/>
    <col min="6918" max="6918" width="17.7142857142857" style="4" customWidth="1"/>
    <col min="6919" max="6919" width="22" style="4" customWidth="1"/>
    <col min="6920" max="6920" width="17.8571428571429" style="4" customWidth="1"/>
    <col min="6921" max="6921" width="17.4285714285714" style="4" customWidth="1"/>
    <col min="6922" max="6922" width="17.5714285714286" style="4" customWidth="1"/>
    <col min="6923" max="6925" width="15.7142857142857" style="4" customWidth="1"/>
    <col min="6926" max="6926" width="15.8571428571429" style="4" customWidth="1"/>
    <col min="6927" max="6927" width="15.5714285714286" style="4" customWidth="1"/>
    <col min="6928" max="7168" width="9.14285714285714" style="4"/>
    <col min="7169" max="7169" width="6.28571428571429" style="4" customWidth="1"/>
    <col min="7170" max="7170" width="14.8571428571429" style="4" customWidth="1"/>
    <col min="7171" max="7171" width="70.1428571428571" style="4" customWidth="1"/>
    <col min="7172" max="7172" width="20.5714285714286" style="4" customWidth="1"/>
    <col min="7173" max="7173" width="19.1428571428571" style="4" customWidth="1"/>
    <col min="7174" max="7174" width="17.7142857142857" style="4" customWidth="1"/>
    <col min="7175" max="7175" width="22" style="4" customWidth="1"/>
    <col min="7176" max="7176" width="17.8571428571429" style="4" customWidth="1"/>
    <col min="7177" max="7177" width="17.4285714285714" style="4" customWidth="1"/>
    <col min="7178" max="7178" width="17.5714285714286" style="4" customWidth="1"/>
    <col min="7179" max="7181" width="15.7142857142857" style="4" customWidth="1"/>
    <col min="7182" max="7182" width="15.8571428571429" style="4" customWidth="1"/>
    <col min="7183" max="7183" width="15.5714285714286" style="4" customWidth="1"/>
    <col min="7184" max="7424" width="9.14285714285714" style="4"/>
    <col min="7425" max="7425" width="6.28571428571429" style="4" customWidth="1"/>
    <col min="7426" max="7426" width="14.8571428571429" style="4" customWidth="1"/>
    <col min="7427" max="7427" width="70.1428571428571" style="4" customWidth="1"/>
    <col min="7428" max="7428" width="20.5714285714286" style="4" customWidth="1"/>
    <col min="7429" max="7429" width="19.1428571428571" style="4" customWidth="1"/>
    <col min="7430" max="7430" width="17.7142857142857" style="4" customWidth="1"/>
    <col min="7431" max="7431" width="22" style="4" customWidth="1"/>
    <col min="7432" max="7432" width="17.8571428571429" style="4" customWidth="1"/>
    <col min="7433" max="7433" width="17.4285714285714" style="4" customWidth="1"/>
    <col min="7434" max="7434" width="17.5714285714286" style="4" customWidth="1"/>
    <col min="7435" max="7437" width="15.7142857142857" style="4" customWidth="1"/>
    <col min="7438" max="7438" width="15.8571428571429" style="4" customWidth="1"/>
    <col min="7439" max="7439" width="15.5714285714286" style="4" customWidth="1"/>
    <col min="7440" max="7680" width="9.14285714285714" style="4"/>
    <col min="7681" max="7681" width="6.28571428571429" style="4" customWidth="1"/>
    <col min="7682" max="7682" width="14.8571428571429" style="4" customWidth="1"/>
    <col min="7683" max="7683" width="70.1428571428571" style="4" customWidth="1"/>
    <col min="7684" max="7684" width="20.5714285714286" style="4" customWidth="1"/>
    <col min="7685" max="7685" width="19.1428571428571" style="4" customWidth="1"/>
    <col min="7686" max="7686" width="17.7142857142857" style="4" customWidth="1"/>
    <col min="7687" max="7687" width="22" style="4" customWidth="1"/>
    <col min="7688" max="7688" width="17.8571428571429" style="4" customWidth="1"/>
    <col min="7689" max="7689" width="17.4285714285714" style="4" customWidth="1"/>
    <col min="7690" max="7690" width="17.5714285714286" style="4" customWidth="1"/>
    <col min="7691" max="7693" width="15.7142857142857" style="4" customWidth="1"/>
    <col min="7694" max="7694" width="15.8571428571429" style="4" customWidth="1"/>
    <col min="7695" max="7695" width="15.5714285714286" style="4" customWidth="1"/>
    <col min="7696" max="7936" width="9.14285714285714" style="4"/>
    <col min="7937" max="7937" width="6.28571428571429" style="4" customWidth="1"/>
    <col min="7938" max="7938" width="14.8571428571429" style="4" customWidth="1"/>
    <col min="7939" max="7939" width="70.1428571428571" style="4" customWidth="1"/>
    <col min="7940" max="7940" width="20.5714285714286" style="4" customWidth="1"/>
    <col min="7941" max="7941" width="19.1428571428571" style="4" customWidth="1"/>
    <col min="7942" max="7942" width="17.7142857142857" style="4" customWidth="1"/>
    <col min="7943" max="7943" width="22" style="4" customWidth="1"/>
    <col min="7944" max="7944" width="17.8571428571429" style="4" customWidth="1"/>
    <col min="7945" max="7945" width="17.4285714285714" style="4" customWidth="1"/>
    <col min="7946" max="7946" width="17.5714285714286" style="4" customWidth="1"/>
    <col min="7947" max="7949" width="15.7142857142857" style="4" customWidth="1"/>
    <col min="7950" max="7950" width="15.8571428571429" style="4" customWidth="1"/>
    <col min="7951" max="7951" width="15.5714285714286" style="4" customWidth="1"/>
    <col min="7952" max="8192" width="9.14285714285714" style="4"/>
    <col min="8193" max="8193" width="6.28571428571429" style="4" customWidth="1"/>
    <col min="8194" max="8194" width="14.8571428571429" style="4" customWidth="1"/>
    <col min="8195" max="8195" width="70.1428571428571" style="4" customWidth="1"/>
    <col min="8196" max="8196" width="20.5714285714286" style="4" customWidth="1"/>
    <col min="8197" max="8197" width="19.1428571428571" style="4" customWidth="1"/>
    <col min="8198" max="8198" width="17.7142857142857" style="4" customWidth="1"/>
    <col min="8199" max="8199" width="22" style="4" customWidth="1"/>
    <col min="8200" max="8200" width="17.8571428571429" style="4" customWidth="1"/>
    <col min="8201" max="8201" width="17.4285714285714" style="4" customWidth="1"/>
    <col min="8202" max="8202" width="17.5714285714286" style="4" customWidth="1"/>
    <col min="8203" max="8205" width="15.7142857142857" style="4" customWidth="1"/>
    <col min="8206" max="8206" width="15.8571428571429" style="4" customWidth="1"/>
    <col min="8207" max="8207" width="15.5714285714286" style="4" customWidth="1"/>
    <col min="8208" max="8448" width="9.14285714285714" style="4"/>
    <col min="8449" max="8449" width="6.28571428571429" style="4" customWidth="1"/>
    <col min="8450" max="8450" width="14.8571428571429" style="4" customWidth="1"/>
    <col min="8451" max="8451" width="70.1428571428571" style="4" customWidth="1"/>
    <col min="8452" max="8452" width="20.5714285714286" style="4" customWidth="1"/>
    <col min="8453" max="8453" width="19.1428571428571" style="4" customWidth="1"/>
    <col min="8454" max="8454" width="17.7142857142857" style="4" customWidth="1"/>
    <col min="8455" max="8455" width="22" style="4" customWidth="1"/>
    <col min="8456" max="8456" width="17.8571428571429" style="4" customWidth="1"/>
    <col min="8457" max="8457" width="17.4285714285714" style="4" customWidth="1"/>
    <col min="8458" max="8458" width="17.5714285714286" style="4" customWidth="1"/>
    <col min="8459" max="8461" width="15.7142857142857" style="4" customWidth="1"/>
    <col min="8462" max="8462" width="15.8571428571429" style="4" customWidth="1"/>
    <col min="8463" max="8463" width="15.5714285714286" style="4" customWidth="1"/>
    <col min="8464" max="8704" width="9.14285714285714" style="4"/>
    <col min="8705" max="8705" width="6.28571428571429" style="4" customWidth="1"/>
    <col min="8706" max="8706" width="14.8571428571429" style="4" customWidth="1"/>
    <col min="8707" max="8707" width="70.1428571428571" style="4" customWidth="1"/>
    <col min="8708" max="8708" width="20.5714285714286" style="4" customWidth="1"/>
    <col min="8709" max="8709" width="19.1428571428571" style="4" customWidth="1"/>
    <col min="8710" max="8710" width="17.7142857142857" style="4" customWidth="1"/>
    <col min="8711" max="8711" width="22" style="4" customWidth="1"/>
    <col min="8712" max="8712" width="17.8571428571429" style="4" customWidth="1"/>
    <col min="8713" max="8713" width="17.4285714285714" style="4" customWidth="1"/>
    <col min="8714" max="8714" width="17.5714285714286" style="4" customWidth="1"/>
    <col min="8715" max="8717" width="15.7142857142857" style="4" customWidth="1"/>
    <col min="8718" max="8718" width="15.8571428571429" style="4" customWidth="1"/>
    <col min="8719" max="8719" width="15.5714285714286" style="4" customWidth="1"/>
    <col min="8720" max="8960" width="9.14285714285714" style="4"/>
    <col min="8961" max="8961" width="6.28571428571429" style="4" customWidth="1"/>
    <col min="8962" max="8962" width="14.8571428571429" style="4" customWidth="1"/>
    <col min="8963" max="8963" width="70.1428571428571" style="4" customWidth="1"/>
    <col min="8964" max="8964" width="20.5714285714286" style="4" customWidth="1"/>
    <col min="8965" max="8965" width="19.1428571428571" style="4" customWidth="1"/>
    <col min="8966" max="8966" width="17.7142857142857" style="4" customWidth="1"/>
    <col min="8967" max="8967" width="22" style="4" customWidth="1"/>
    <col min="8968" max="8968" width="17.8571428571429" style="4" customWidth="1"/>
    <col min="8969" max="8969" width="17.4285714285714" style="4" customWidth="1"/>
    <col min="8970" max="8970" width="17.5714285714286" style="4" customWidth="1"/>
    <col min="8971" max="8973" width="15.7142857142857" style="4" customWidth="1"/>
    <col min="8974" max="8974" width="15.8571428571429" style="4" customWidth="1"/>
    <col min="8975" max="8975" width="15.5714285714286" style="4" customWidth="1"/>
    <col min="8976" max="9216" width="9.14285714285714" style="4"/>
    <col min="9217" max="9217" width="6.28571428571429" style="4" customWidth="1"/>
    <col min="9218" max="9218" width="14.8571428571429" style="4" customWidth="1"/>
    <col min="9219" max="9219" width="70.1428571428571" style="4" customWidth="1"/>
    <col min="9220" max="9220" width="20.5714285714286" style="4" customWidth="1"/>
    <col min="9221" max="9221" width="19.1428571428571" style="4" customWidth="1"/>
    <col min="9222" max="9222" width="17.7142857142857" style="4" customWidth="1"/>
    <col min="9223" max="9223" width="22" style="4" customWidth="1"/>
    <col min="9224" max="9224" width="17.8571428571429" style="4" customWidth="1"/>
    <col min="9225" max="9225" width="17.4285714285714" style="4" customWidth="1"/>
    <col min="9226" max="9226" width="17.5714285714286" style="4" customWidth="1"/>
    <col min="9227" max="9229" width="15.7142857142857" style="4" customWidth="1"/>
    <col min="9230" max="9230" width="15.8571428571429" style="4" customWidth="1"/>
    <col min="9231" max="9231" width="15.5714285714286" style="4" customWidth="1"/>
    <col min="9232" max="9472" width="9.14285714285714" style="4"/>
    <col min="9473" max="9473" width="6.28571428571429" style="4" customWidth="1"/>
    <col min="9474" max="9474" width="14.8571428571429" style="4" customWidth="1"/>
    <col min="9475" max="9475" width="70.1428571428571" style="4" customWidth="1"/>
    <col min="9476" max="9476" width="20.5714285714286" style="4" customWidth="1"/>
    <col min="9477" max="9477" width="19.1428571428571" style="4" customWidth="1"/>
    <col min="9478" max="9478" width="17.7142857142857" style="4" customWidth="1"/>
    <col min="9479" max="9479" width="22" style="4" customWidth="1"/>
    <col min="9480" max="9480" width="17.8571428571429" style="4" customWidth="1"/>
    <col min="9481" max="9481" width="17.4285714285714" style="4" customWidth="1"/>
    <col min="9482" max="9482" width="17.5714285714286" style="4" customWidth="1"/>
    <col min="9483" max="9485" width="15.7142857142857" style="4" customWidth="1"/>
    <col min="9486" max="9486" width="15.8571428571429" style="4" customWidth="1"/>
    <col min="9487" max="9487" width="15.5714285714286" style="4" customWidth="1"/>
    <col min="9488" max="9728" width="9.14285714285714" style="4"/>
    <col min="9729" max="9729" width="6.28571428571429" style="4" customWidth="1"/>
    <col min="9730" max="9730" width="14.8571428571429" style="4" customWidth="1"/>
    <col min="9731" max="9731" width="70.1428571428571" style="4" customWidth="1"/>
    <col min="9732" max="9732" width="20.5714285714286" style="4" customWidth="1"/>
    <col min="9733" max="9733" width="19.1428571428571" style="4" customWidth="1"/>
    <col min="9734" max="9734" width="17.7142857142857" style="4" customWidth="1"/>
    <col min="9735" max="9735" width="22" style="4" customWidth="1"/>
    <col min="9736" max="9736" width="17.8571428571429" style="4" customWidth="1"/>
    <col min="9737" max="9737" width="17.4285714285714" style="4" customWidth="1"/>
    <col min="9738" max="9738" width="17.5714285714286" style="4" customWidth="1"/>
    <col min="9739" max="9741" width="15.7142857142857" style="4" customWidth="1"/>
    <col min="9742" max="9742" width="15.8571428571429" style="4" customWidth="1"/>
    <col min="9743" max="9743" width="15.5714285714286" style="4" customWidth="1"/>
    <col min="9744" max="9984" width="9.14285714285714" style="4"/>
    <col min="9985" max="9985" width="6.28571428571429" style="4" customWidth="1"/>
    <col min="9986" max="9986" width="14.8571428571429" style="4" customWidth="1"/>
    <col min="9987" max="9987" width="70.1428571428571" style="4" customWidth="1"/>
    <col min="9988" max="9988" width="20.5714285714286" style="4" customWidth="1"/>
    <col min="9989" max="9989" width="19.1428571428571" style="4" customWidth="1"/>
    <col min="9990" max="9990" width="17.7142857142857" style="4" customWidth="1"/>
    <col min="9991" max="9991" width="22" style="4" customWidth="1"/>
    <col min="9992" max="9992" width="17.8571428571429" style="4" customWidth="1"/>
    <col min="9993" max="9993" width="17.4285714285714" style="4" customWidth="1"/>
    <col min="9994" max="9994" width="17.5714285714286" style="4" customWidth="1"/>
    <col min="9995" max="9997" width="15.7142857142857" style="4" customWidth="1"/>
    <col min="9998" max="9998" width="15.8571428571429" style="4" customWidth="1"/>
    <col min="9999" max="9999" width="15.5714285714286" style="4" customWidth="1"/>
    <col min="10000" max="10240" width="9.14285714285714" style="4"/>
    <col min="10241" max="10241" width="6.28571428571429" style="4" customWidth="1"/>
    <col min="10242" max="10242" width="14.8571428571429" style="4" customWidth="1"/>
    <col min="10243" max="10243" width="70.1428571428571" style="4" customWidth="1"/>
    <col min="10244" max="10244" width="20.5714285714286" style="4" customWidth="1"/>
    <col min="10245" max="10245" width="19.1428571428571" style="4" customWidth="1"/>
    <col min="10246" max="10246" width="17.7142857142857" style="4" customWidth="1"/>
    <col min="10247" max="10247" width="22" style="4" customWidth="1"/>
    <col min="10248" max="10248" width="17.8571428571429" style="4" customWidth="1"/>
    <col min="10249" max="10249" width="17.4285714285714" style="4" customWidth="1"/>
    <col min="10250" max="10250" width="17.5714285714286" style="4" customWidth="1"/>
    <col min="10251" max="10253" width="15.7142857142857" style="4" customWidth="1"/>
    <col min="10254" max="10254" width="15.8571428571429" style="4" customWidth="1"/>
    <col min="10255" max="10255" width="15.5714285714286" style="4" customWidth="1"/>
    <col min="10256" max="10496" width="9.14285714285714" style="4"/>
    <col min="10497" max="10497" width="6.28571428571429" style="4" customWidth="1"/>
    <col min="10498" max="10498" width="14.8571428571429" style="4" customWidth="1"/>
    <col min="10499" max="10499" width="70.1428571428571" style="4" customWidth="1"/>
    <col min="10500" max="10500" width="20.5714285714286" style="4" customWidth="1"/>
    <col min="10501" max="10501" width="19.1428571428571" style="4" customWidth="1"/>
    <col min="10502" max="10502" width="17.7142857142857" style="4" customWidth="1"/>
    <col min="10503" max="10503" width="22" style="4" customWidth="1"/>
    <col min="10504" max="10504" width="17.8571428571429" style="4" customWidth="1"/>
    <col min="10505" max="10505" width="17.4285714285714" style="4" customWidth="1"/>
    <col min="10506" max="10506" width="17.5714285714286" style="4" customWidth="1"/>
    <col min="10507" max="10509" width="15.7142857142857" style="4" customWidth="1"/>
    <col min="10510" max="10510" width="15.8571428571429" style="4" customWidth="1"/>
    <col min="10511" max="10511" width="15.5714285714286" style="4" customWidth="1"/>
    <col min="10512" max="10752" width="9.14285714285714" style="4"/>
    <col min="10753" max="10753" width="6.28571428571429" style="4" customWidth="1"/>
    <col min="10754" max="10754" width="14.8571428571429" style="4" customWidth="1"/>
    <col min="10755" max="10755" width="70.1428571428571" style="4" customWidth="1"/>
    <col min="10756" max="10756" width="20.5714285714286" style="4" customWidth="1"/>
    <col min="10757" max="10757" width="19.1428571428571" style="4" customWidth="1"/>
    <col min="10758" max="10758" width="17.7142857142857" style="4" customWidth="1"/>
    <col min="10759" max="10759" width="22" style="4" customWidth="1"/>
    <col min="10760" max="10760" width="17.8571428571429" style="4" customWidth="1"/>
    <col min="10761" max="10761" width="17.4285714285714" style="4" customWidth="1"/>
    <col min="10762" max="10762" width="17.5714285714286" style="4" customWidth="1"/>
    <col min="10763" max="10765" width="15.7142857142857" style="4" customWidth="1"/>
    <col min="10766" max="10766" width="15.8571428571429" style="4" customWidth="1"/>
    <col min="10767" max="10767" width="15.5714285714286" style="4" customWidth="1"/>
    <col min="10768" max="11008" width="9.14285714285714" style="4"/>
    <col min="11009" max="11009" width="6.28571428571429" style="4" customWidth="1"/>
    <col min="11010" max="11010" width="14.8571428571429" style="4" customWidth="1"/>
    <col min="11011" max="11011" width="70.1428571428571" style="4" customWidth="1"/>
    <col min="11012" max="11012" width="20.5714285714286" style="4" customWidth="1"/>
    <col min="11013" max="11013" width="19.1428571428571" style="4" customWidth="1"/>
    <col min="11014" max="11014" width="17.7142857142857" style="4" customWidth="1"/>
    <col min="11015" max="11015" width="22" style="4" customWidth="1"/>
    <col min="11016" max="11016" width="17.8571428571429" style="4" customWidth="1"/>
    <col min="11017" max="11017" width="17.4285714285714" style="4" customWidth="1"/>
    <col min="11018" max="11018" width="17.5714285714286" style="4" customWidth="1"/>
    <col min="11019" max="11021" width="15.7142857142857" style="4" customWidth="1"/>
    <col min="11022" max="11022" width="15.8571428571429" style="4" customWidth="1"/>
    <col min="11023" max="11023" width="15.5714285714286" style="4" customWidth="1"/>
    <col min="11024" max="11264" width="9.14285714285714" style="4"/>
    <col min="11265" max="11265" width="6.28571428571429" style="4" customWidth="1"/>
    <col min="11266" max="11266" width="14.8571428571429" style="4" customWidth="1"/>
    <col min="11267" max="11267" width="70.1428571428571" style="4" customWidth="1"/>
    <col min="11268" max="11268" width="20.5714285714286" style="4" customWidth="1"/>
    <col min="11269" max="11269" width="19.1428571428571" style="4" customWidth="1"/>
    <col min="11270" max="11270" width="17.7142857142857" style="4" customWidth="1"/>
    <col min="11271" max="11271" width="22" style="4" customWidth="1"/>
    <col min="11272" max="11272" width="17.8571428571429" style="4" customWidth="1"/>
    <col min="11273" max="11273" width="17.4285714285714" style="4" customWidth="1"/>
    <col min="11274" max="11274" width="17.5714285714286" style="4" customWidth="1"/>
    <col min="11275" max="11277" width="15.7142857142857" style="4" customWidth="1"/>
    <col min="11278" max="11278" width="15.8571428571429" style="4" customWidth="1"/>
    <col min="11279" max="11279" width="15.5714285714286" style="4" customWidth="1"/>
    <col min="11280" max="11520" width="9.14285714285714" style="4"/>
    <col min="11521" max="11521" width="6.28571428571429" style="4" customWidth="1"/>
    <col min="11522" max="11522" width="14.8571428571429" style="4" customWidth="1"/>
    <col min="11523" max="11523" width="70.1428571428571" style="4" customWidth="1"/>
    <col min="11524" max="11524" width="20.5714285714286" style="4" customWidth="1"/>
    <col min="11525" max="11525" width="19.1428571428571" style="4" customWidth="1"/>
    <col min="11526" max="11526" width="17.7142857142857" style="4" customWidth="1"/>
    <col min="11527" max="11527" width="22" style="4" customWidth="1"/>
    <col min="11528" max="11528" width="17.8571428571429" style="4" customWidth="1"/>
    <col min="11529" max="11529" width="17.4285714285714" style="4" customWidth="1"/>
    <col min="11530" max="11530" width="17.5714285714286" style="4" customWidth="1"/>
    <col min="11531" max="11533" width="15.7142857142857" style="4" customWidth="1"/>
    <col min="11534" max="11534" width="15.8571428571429" style="4" customWidth="1"/>
    <col min="11535" max="11535" width="15.5714285714286" style="4" customWidth="1"/>
    <col min="11536" max="11776" width="9.14285714285714" style="4"/>
    <col min="11777" max="11777" width="6.28571428571429" style="4" customWidth="1"/>
    <col min="11778" max="11778" width="14.8571428571429" style="4" customWidth="1"/>
    <col min="11779" max="11779" width="70.1428571428571" style="4" customWidth="1"/>
    <col min="11780" max="11780" width="20.5714285714286" style="4" customWidth="1"/>
    <col min="11781" max="11781" width="19.1428571428571" style="4" customWidth="1"/>
    <col min="11782" max="11782" width="17.7142857142857" style="4" customWidth="1"/>
    <col min="11783" max="11783" width="22" style="4" customWidth="1"/>
    <col min="11784" max="11784" width="17.8571428571429" style="4" customWidth="1"/>
    <col min="11785" max="11785" width="17.4285714285714" style="4" customWidth="1"/>
    <col min="11786" max="11786" width="17.5714285714286" style="4" customWidth="1"/>
    <col min="11787" max="11789" width="15.7142857142857" style="4" customWidth="1"/>
    <col min="11790" max="11790" width="15.8571428571429" style="4" customWidth="1"/>
    <col min="11791" max="11791" width="15.5714285714286" style="4" customWidth="1"/>
    <col min="11792" max="12032" width="9.14285714285714" style="4"/>
    <col min="12033" max="12033" width="6.28571428571429" style="4" customWidth="1"/>
    <col min="12034" max="12034" width="14.8571428571429" style="4" customWidth="1"/>
    <col min="12035" max="12035" width="70.1428571428571" style="4" customWidth="1"/>
    <col min="12036" max="12036" width="20.5714285714286" style="4" customWidth="1"/>
    <col min="12037" max="12037" width="19.1428571428571" style="4" customWidth="1"/>
    <col min="12038" max="12038" width="17.7142857142857" style="4" customWidth="1"/>
    <col min="12039" max="12039" width="22" style="4" customWidth="1"/>
    <col min="12040" max="12040" width="17.8571428571429" style="4" customWidth="1"/>
    <col min="12041" max="12041" width="17.4285714285714" style="4" customWidth="1"/>
    <col min="12042" max="12042" width="17.5714285714286" style="4" customWidth="1"/>
    <col min="12043" max="12045" width="15.7142857142857" style="4" customWidth="1"/>
    <col min="12046" max="12046" width="15.8571428571429" style="4" customWidth="1"/>
    <col min="12047" max="12047" width="15.5714285714286" style="4" customWidth="1"/>
    <col min="12048" max="12288" width="9.14285714285714" style="4"/>
    <col min="12289" max="12289" width="6.28571428571429" style="4" customWidth="1"/>
    <col min="12290" max="12290" width="14.8571428571429" style="4" customWidth="1"/>
    <col min="12291" max="12291" width="70.1428571428571" style="4" customWidth="1"/>
    <col min="12292" max="12292" width="20.5714285714286" style="4" customWidth="1"/>
    <col min="12293" max="12293" width="19.1428571428571" style="4" customWidth="1"/>
    <col min="12294" max="12294" width="17.7142857142857" style="4" customWidth="1"/>
    <col min="12295" max="12295" width="22" style="4" customWidth="1"/>
    <col min="12296" max="12296" width="17.8571428571429" style="4" customWidth="1"/>
    <col min="12297" max="12297" width="17.4285714285714" style="4" customWidth="1"/>
    <col min="12298" max="12298" width="17.5714285714286" style="4" customWidth="1"/>
    <col min="12299" max="12301" width="15.7142857142857" style="4" customWidth="1"/>
    <col min="12302" max="12302" width="15.8571428571429" style="4" customWidth="1"/>
    <col min="12303" max="12303" width="15.5714285714286" style="4" customWidth="1"/>
    <col min="12304" max="12544" width="9.14285714285714" style="4"/>
    <col min="12545" max="12545" width="6.28571428571429" style="4" customWidth="1"/>
    <col min="12546" max="12546" width="14.8571428571429" style="4" customWidth="1"/>
    <col min="12547" max="12547" width="70.1428571428571" style="4" customWidth="1"/>
    <col min="12548" max="12548" width="20.5714285714286" style="4" customWidth="1"/>
    <col min="12549" max="12549" width="19.1428571428571" style="4" customWidth="1"/>
    <col min="12550" max="12550" width="17.7142857142857" style="4" customWidth="1"/>
    <col min="12551" max="12551" width="22" style="4" customWidth="1"/>
    <col min="12552" max="12552" width="17.8571428571429" style="4" customWidth="1"/>
    <col min="12553" max="12553" width="17.4285714285714" style="4" customWidth="1"/>
    <col min="12554" max="12554" width="17.5714285714286" style="4" customWidth="1"/>
    <col min="12555" max="12557" width="15.7142857142857" style="4" customWidth="1"/>
    <col min="12558" max="12558" width="15.8571428571429" style="4" customWidth="1"/>
    <col min="12559" max="12559" width="15.5714285714286" style="4" customWidth="1"/>
    <col min="12560" max="12800" width="9.14285714285714" style="4"/>
    <col min="12801" max="12801" width="6.28571428571429" style="4" customWidth="1"/>
    <col min="12802" max="12802" width="14.8571428571429" style="4" customWidth="1"/>
    <col min="12803" max="12803" width="70.1428571428571" style="4" customWidth="1"/>
    <col min="12804" max="12804" width="20.5714285714286" style="4" customWidth="1"/>
    <col min="12805" max="12805" width="19.1428571428571" style="4" customWidth="1"/>
    <col min="12806" max="12806" width="17.7142857142857" style="4" customWidth="1"/>
    <col min="12807" max="12807" width="22" style="4" customWidth="1"/>
    <col min="12808" max="12808" width="17.8571428571429" style="4" customWidth="1"/>
    <col min="12809" max="12809" width="17.4285714285714" style="4" customWidth="1"/>
    <col min="12810" max="12810" width="17.5714285714286" style="4" customWidth="1"/>
    <col min="12811" max="12813" width="15.7142857142857" style="4" customWidth="1"/>
    <col min="12814" max="12814" width="15.8571428571429" style="4" customWidth="1"/>
    <col min="12815" max="12815" width="15.5714285714286" style="4" customWidth="1"/>
    <col min="12816" max="13056" width="9.14285714285714" style="4"/>
    <col min="13057" max="13057" width="6.28571428571429" style="4" customWidth="1"/>
    <col min="13058" max="13058" width="14.8571428571429" style="4" customWidth="1"/>
    <col min="13059" max="13059" width="70.1428571428571" style="4" customWidth="1"/>
    <col min="13060" max="13060" width="20.5714285714286" style="4" customWidth="1"/>
    <col min="13061" max="13061" width="19.1428571428571" style="4" customWidth="1"/>
    <col min="13062" max="13062" width="17.7142857142857" style="4" customWidth="1"/>
    <col min="13063" max="13063" width="22" style="4" customWidth="1"/>
    <col min="13064" max="13064" width="17.8571428571429" style="4" customWidth="1"/>
    <col min="13065" max="13065" width="17.4285714285714" style="4" customWidth="1"/>
    <col min="13066" max="13066" width="17.5714285714286" style="4" customWidth="1"/>
    <col min="13067" max="13069" width="15.7142857142857" style="4" customWidth="1"/>
    <col min="13070" max="13070" width="15.8571428571429" style="4" customWidth="1"/>
    <col min="13071" max="13071" width="15.5714285714286" style="4" customWidth="1"/>
    <col min="13072" max="13312" width="9.14285714285714" style="4"/>
    <col min="13313" max="13313" width="6.28571428571429" style="4" customWidth="1"/>
    <col min="13314" max="13314" width="14.8571428571429" style="4" customWidth="1"/>
    <col min="13315" max="13315" width="70.1428571428571" style="4" customWidth="1"/>
    <col min="13316" max="13316" width="20.5714285714286" style="4" customWidth="1"/>
    <col min="13317" max="13317" width="19.1428571428571" style="4" customWidth="1"/>
    <col min="13318" max="13318" width="17.7142857142857" style="4" customWidth="1"/>
    <col min="13319" max="13319" width="22" style="4" customWidth="1"/>
    <col min="13320" max="13320" width="17.8571428571429" style="4" customWidth="1"/>
    <col min="13321" max="13321" width="17.4285714285714" style="4" customWidth="1"/>
    <col min="13322" max="13322" width="17.5714285714286" style="4" customWidth="1"/>
    <col min="13323" max="13325" width="15.7142857142857" style="4" customWidth="1"/>
    <col min="13326" max="13326" width="15.8571428571429" style="4" customWidth="1"/>
    <col min="13327" max="13327" width="15.5714285714286" style="4" customWidth="1"/>
    <col min="13328" max="13568" width="9.14285714285714" style="4"/>
    <col min="13569" max="13569" width="6.28571428571429" style="4" customWidth="1"/>
    <col min="13570" max="13570" width="14.8571428571429" style="4" customWidth="1"/>
    <col min="13571" max="13571" width="70.1428571428571" style="4" customWidth="1"/>
    <col min="13572" max="13572" width="20.5714285714286" style="4" customWidth="1"/>
    <col min="13573" max="13573" width="19.1428571428571" style="4" customWidth="1"/>
    <col min="13574" max="13574" width="17.7142857142857" style="4" customWidth="1"/>
    <col min="13575" max="13575" width="22" style="4" customWidth="1"/>
    <col min="13576" max="13576" width="17.8571428571429" style="4" customWidth="1"/>
    <col min="13577" max="13577" width="17.4285714285714" style="4" customWidth="1"/>
    <col min="13578" max="13578" width="17.5714285714286" style="4" customWidth="1"/>
    <col min="13579" max="13581" width="15.7142857142857" style="4" customWidth="1"/>
    <col min="13582" max="13582" width="15.8571428571429" style="4" customWidth="1"/>
    <col min="13583" max="13583" width="15.5714285714286" style="4" customWidth="1"/>
    <col min="13584" max="13824" width="9.14285714285714" style="4"/>
    <col min="13825" max="13825" width="6.28571428571429" style="4" customWidth="1"/>
    <col min="13826" max="13826" width="14.8571428571429" style="4" customWidth="1"/>
    <col min="13827" max="13827" width="70.1428571428571" style="4" customWidth="1"/>
    <col min="13828" max="13828" width="20.5714285714286" style="4" customWidth="1"/>
    <col min="13829" max="13829" width="19.1428571428571" style="4" customWidth="1"/>
    <col min="13830" max="13830" width="17.7142857142857" style="4" customWidth="1"/>
    <col min="13831" max="13831" width="22" style="4" customWidth="1"/>
    <col min="13832" max="13832" width="17.8571428571429" style="4" customWidth="1"/>
    <col min="13833" max="13833" width="17.4285714285714" style="4" customWidth="1"/>
    <col min="13834" max="13834" width="17.5714285714286" style="4" customWidth="1"/>
    <col min="13835" max="13837" width="15.7142857142857" style="4" customWidth="1"/>
    <col min="13838" max="13838" width="15.8571428571429" style="4" customWidth="1"/>
    <col min="13839" max="13839" width="15.5714285714286" style="4" customWidth="1"/>
    <col min="13840" max="14080" width="9.14285714285714" style="4"/>
    <col min="14081" max="14081" width="6.28571428571429" style="4" customWidth="1"/>
    <col min="14082" max="14082" width="14.8571428571429" style="4" customWidth="1"/>
    <col min="14083" max="14083" width="70.1428571428571" style="4" customWidth="1"/>
    <col min="14084" max="14084" width="20.5714285714286" style="4" customWidth="1"/>
    <col min="14085" max="14085" width="19.1428571428571" style="4" customWidth="1"/>
    <col min="14086" max="14086" width="17.7142857142857" style="4" customWidth="1"/>
    <col min="14087" max="14087" width="22" style="4" customWidth="1"/>
    <col min="14088" max="14088" width="17.8571428571429" style="4" customWidth="1"/>
    <col min="14089" max="14089" width="17.4285714285714" style="4" customWidth="1"/>
    <col min="14090" max="14090" width="17.5714285714286" style="4" customWidth="1"/>
    <col min="14091" max="14093" width="15.7142857142857" style="4" customWidth="1"/>
    <col min="14094" max="14094" width="15.8571428571429" style="4" customWidth="1"/>
    <col min="14095" max="14095" width="15.5714285714286" style="4" customWidth="1"/>
    <col min="14096" max="14336" width="9.14285714285714" style="4"/>
    <col min="14337" max="14337" width="6.28571428571429" style="4" customWidth="1"/>
    <col min="14338" max="14338" width="14.8571428571429" style="4" customWidth="1"/>
    <col min="14339" max="14339" width="70.1428571428571" style="4" customWidth="1"/>
    <col min="14340" max="14340" width="20.5714285714286" style="4" customWidth="1"/>
    <col min="14341" max="14341" width="19.1428571428571" style="4" customWidth="1"/>
    <col min="14342" max="14342" width="17.7142857142857" style="4" customWidth="1"/>
    <col min="14343" max="14343" width="22" style="4" customWidth="1"/>
    <col min="14344" max="14344" width="17.8571428571429" style="4" customWidth="1"/>
    <col min="14345" max="14345" width="17.4285714285714" style="4" customWidth="1"/>
    <col min="14346" max="14346" width="17.5714285714286" style="4" customWidth="1"/>
    <col min="14347" max="14349" width="15.7142857142857" style="4" customWidth="1"/>
    <col min="14350" max="14350" width="15.8571428571429" style="4" customWidth="1"/>
    <col min="14351" max="14351" width="15.5714285714286" style="4" customWidth="1"/>
    <col min="14352" max="14592" width="9.14285714285714" style="4"/>
    <col min="14593" max="14593" width="6.28571428571429" style="4" customWidth="1"/>
    <col min="14594" max="14594" width="14.8571428571429" style="4" customWidth="1"/>
    <col min="14595" max="14595" width="70.1428571428571" style="4" customWidth="1"/>
    <col min="14596" max="14596" width="20.5714285714286" style="4" customWidth="1"/>
    <col min="14597" max="14597" width="19.1428571428571" style="4" customWidth="1"/>
    <col min="14598" max="14598" width="17.7142857142857" style="4" customWidth="1"/>
    <col min="14599" max="14599" width="22" style="4" customWidth="1"/>
    <col min="14600" max="14600" width="17.8571428571429" style="4" customWidth="1"/>
    <col min="14601" max="14601" width="17.4285714285714" style="4" customWidth="1"/>
    <col min="14602" max="14602" width="17.5714285714286" style="4" customWidth="1"/>
    <col min="14603" max="14605" width="15.7142857142857" style="4" customWidth="1"/>
    <col min="14606" max="14606" width="15.8571428571429" style="4" customWidth="1"/>
    <col min="14607" max="14607" width="15.5714285714286" style="4" customWidth="1"/>
    <col min="14608" max="14848" width="9.14285714285714" style="4"/>
    <col min="14849" max="14849" width="6.28571428571429" style="4" customWidth="1"/>
    <col min="14850" max="14850" width="14.8571428571429" style="4" customWidth="1"/>
    <col min="14851" max="14851" width="70.1428571428571" style="4" customWidth="1"/>
    <col min="14852" max="14852" width="20.5714285714286" style="4" customWidth="1"/>
    <col min="14853" max="14853" width="19.1428571428571" style="4" customWidth="1"/>
    <col min="14854" max="14854" width="17.7142857142857" style="4" customWidth="1"/>
    <col min="14855" max="14855" width="22" style="4" customWidth="1"/>
    <col min="14856" max="14856" width="17.8571428571429" style="4" customWidth="1"/>
    <col min="14857" max="14857" width="17.4285714285714" style="4" customWidth="1"/>
    <col min="14858" max="14858" width="17.5714285714286" style="4" customWidth="1"/>
    <col min="14859" max="14861" width="15.7142857142857" style="4" customWidth="1"/>
    <col min="14862" max="14862" width="15.8571428571429" style="4" customWidth="1"/>
    <col min="14863" max="14863" width="15.5714285714286" style="4" customWidth="1"/>
    <col min="14864" max="15104" width="9.14285714285714" style="4"/>
    <col min="15105" max="15105" width="6.28571428571429" style="4" customWidth="1"/>
    <col min="15106" max="15106" width="14.8571428571429" style="4" customWidth="1"/>
    <col min="15107" max="15107" width="70.1428571428571" style="4" customWidth="1"/>
    <col min="15108" max="15108" width="20.5714285714286" style="4" customWidth="1"/>
    <col min="15109" max="15109" width="19.1428571428571" style="4" customWidth="1"/>
    <col min="15110" max="15110" width="17.7142857142857" style="4" customWidth="1"/>
    <col min="15111" max="15111" width="22" style="4" customWidth="1"/>
    <col min="15112" max="15112" width="17.8571428571429" style="4" customWidth="1"/>
    <col min="15113" max="15113" width="17.4285714285714" style="4" customWidth="1"/>
    <col min="15114" max="15114" width="17.5714285714286" style="4" customWidth="1"/>
    <col min="15115" max="15117" width="15.7142857142857" style="4" customWidth="1"/>
    <col min="15118" max="15118" width="15.8571428571429" style="4" customWidth="1"/>
    <col min="15119" max="15119" width="15.5714285714286" style="4" customWidth="1"/>
    <col min="15120" max="15360" width="9.14285714285714" style="4"/>
    <col min="15361" max="15361" width="6.28571428571429" style="4" customWidth="1"/>
    <col min="15362" max="15362" width="14.8571428571429" style="4" customWidth="1"/>
    <col min="15363" max="15363" width="70.1428571428571" style="4" customWidth="1"/>
    <col min="15364" max="15364" width="20.5714285714286" style="4" customWidth="1"/>
    <col min="15365" max="15365" width="19.1428571428571" style="4" customWidth="1"/>
    <col min="15366" max="15366" width="17.7142857142857" style="4" customWidth="1"/>
    <col min="15367" max="15367" width="22" style="4" customWidth="1"/>
    <col min="15368" max="15368" width="17.8571428571429" style="4" customWidth="1"/>
    <col min="15369" max="15369" width="17.4285714285714" style="4" customWidth="1"/>
    <col min="15370" max="15370" width="17.5714285714286" style="4" customWidth="1"/>
    <col min="15371" max="15373" width="15.7142857142857" style="4" customWidth="1"/>
    <col min="15374" max="15374" width="15.8571428571429" style="4" customWidth="1"/>
    <col min="15375" max="15375" width="15.5714285714286" style="4" customWidth="1"/>
    <col min="15376" max="15616" width="9.14285714285714" style="4"/>
    <col min="15617" max="15617" width="6.28571428571429" style="4" customWidth="1"/>
    <col min="15618" max="15618" width="14.8571428571429" style="4" customWidth="1"/>
    <col min="15619" max="15619" width="70.1428571428571" style="4" customWidth="1"/>
    <col min="15620" max="15620" width="20.5714285714286" style="4" customWidth="1"/>
    <col min="15621" max="15621" width="19.1428571428571" style="4" customWidth="1"/>
    <col min="15622" max="15622" width="17.7142857142857" style="4" customWidth="1"/>
    <col min="15623" max="15623" width="22" style="4" customWidth="1"/>
    <col min="15624" max="15624" width="17.8571428571429" style="4" customWidth="1"/>
    <col min="15625" max="15625" width="17.4285714285714" style="4" customWidth="1"/>
    <col min="15626" max="15626" width="17.5714285714286" style="4" customWidth="1"/>
    <col min="15627" max="15629" width="15.7142857142857" style="4" customWidth="1"/>
    <col min="15630" max="15630" width="15.8571428571429" style="4" customWidth="1"/>
    <col min="15631" max="15631" width="15.5714285714286" style="4" customWidth="1"/>
    <col min="15632" max="15872" width="9.14285714285714" style="4"/>
    <col min="15873" max="15873" width="6.28571428571429" style="4" customWidth="1"/>
    <col min="15874" max="15874" width="14.8571428571429" style="4" customWidth="1"/>
    <col min="15875" max="15875" width="70.1428571428571" style="4" customWidth="1"/>
    <col min="15876" max="15876" width="20.5714285714286" style="4" customWidth="1"/>
    <col min="15877" max="15877" width="19.1428571428571" style="4" customWidth="1"/>
    <col min="15878" max="15878" width="17.7142857142857" style="4" customWidth="1"/>
    <col min="15879" max="15879" width="22" style="4" customWidth="1"/>
    <col min="15880" max="15880" width="17.8571428571429" style="4" customWidth="1"/>
    <col min="15881" max="15881" width="17.4285714285714" style="4" customWidth="1"/>
    <col min="15882" max="15882" width="17.5714285714286" style="4" customWidth="1"/>
    <col min="15883" max="15885" width="15.7142857142857" style="4" customWidth="1"/>
    <col min="15886" max="15886" width="15.8571428571429" style="4" customWidth="1"/>
    <col min="15887" max="15887" width="15.5714285714286" style="4" customWidth="1"/>
    <col min="15888" max="16128" width="9.14285714285714" style="4"/>
    <col min="16129" max="16129" width="6.28571428571429" style="4" customWidth="1"/>
    <col min="16130" max="16130" width="14.8571428571429" style="4" customWidth="1"/>
    <col min="16131" max="16131" width="70.1428571428571" style="4" customWidth="1"/>
    <col min="16132" max="16132" width="20.5714285714286" style="4" customWidth="1"/>
    <col min="16133" max="16133" width="19.1428571428571" style="4" customWidth="1"/>
    <col min="16134" max="16134" width="17.7142857142857" style="4" customWidth="1"/>
    <col min="16135" max="16135" width="22" style="4" customWidth="1"/>
    <col min="16136" max="16136" width="17.8571428571429" style="4" customWidth="1"/>
    <col min="16137" max="16137" width="17.4285714285714" style="4" customWidth="1"/>
    <col min="16138" max="16138" width="17.5714285714286" style="4" customWidth="1"/>
    <col min="16139" max="16141" width="15.7142857142857" style="4" customWidth="1"/>
    <col min="16142" max="16142" width="15.8571428571429" style="4" customWidth="1"/>
    <col min="16143" max="16143" width="15.5714285714286" style="4" customWidth="1"/>
    <col min="16144" max="16384" width="9.14285714285714" style="4"/>
  </cols>
  <sheetData>
    <row r="1" s="1" customFormat="1" ht="15" spans="1:8">
      <c r="A1" s="6" t="s">
        <v>0</v>
      </c>
      <c r="B1" s="7"/>
      <c r="C1" s="8" t="s">
        <v>1</v>
      </c>
      <c r="D1" s="9"/>
      <c r="E1" s="10" t="s">
        <v>2</v>
      </c>
      <c r="F1" s="11"/>
      <c r="G1" s="12"/>
      <c r="H1" s="12"/>
    </row>
    <row r="2" ht="14.25" spans="1:8">
      <c r="A2" s="13"/>
      <c r="C2" s="1" t="s">
        <v>3</v>
      </c>
      <c r="D2" s="9" t="s">
        <v>4</v>
      </c>
      <c r="E2" s="10"/>
      <c r="F2" s="14"/>
      <c r="G2" s="15"/>
      <c r="H2" s="15"/>
    </row>
    <row r="3" ht="14.25" spans="1:8">
      <c r="A3" s="13"/>
      <c r="C3" s="1"/>
      <c r="D3" s="9"/>
      <c r="E3" s="10"/>
      <c r="F3" s="14"/>
      <c r="G3" s="15"/>
      <c r="H3" s="15"/>
    </row>
    <row r="4" ht="13.5" spans="1:8">
      <c r="A4" s="16"/>
      <c r="D4" s="17" t="s">
        <v>5</v>
      </c>
      <c r="E4" s="17"/>
      <c r="F4" s="14"/>
      <c r="G4" s="15"/>
      <c r="H4" s="15"/>
    </row>
    <row r="5" spans="1:8">
      <c r="A5" s="18" t="s">
        <v>6</v>
      </c>
      <c r="B5" s="19"/>
      <c r="C5" s="19"/>
      <c r="D5" s="20" t="s">
        <v>7</v>
      </c>
      <c r="E5" s="21" t="s">
        <v>7</v>
      </c>
      <c r="F5" s="14"/>
      <c r="G5" s="15"/>
      <c r="H5" s="15"/>
    </row>
    <row r="6" spans="1:8">
      <c r="A6" s="22" t="s">
        <v>8</v>
      </c>
      <c r="B6" s="23" t="s">
        <v>9</v>
      </c>
      <c r="C6" s="23" t="s">
        <v>10</v>
      </c>
      <c r="D6" s="24" t="s">
        <v>11</v>
      </c>
      <c r="E6" s="25" t="s">
        <v>12</v>
      </c>
      <c r="F6" s="14"/>
      <c r="G6" s="15"/>
      <c r="H6" s="15"/>
    </row>
    <row r="7" spans="1:8">
      <c r="A7" s="26"/>
      <c r="B7" s="27" t="s">
        <v>13</v>
      </c>
      <c r="C7" s="28"/>
      <c r="D7" s="29" t="s">
        <v>14</v>
      </c>
      <c r="E7" s="30"/>
      <c r="F7" s="14"/>
      <c r="G7" s="15"/>
      <c r="H7" s="15"/>
    </row>
    <row r="8" s="1" customFormat="1" spans="1:8">
      <c r="A8" s="31">
        <v>1</v>
      </c>
      <c r="B8" s="32" t="s">
        <v>15</v>
      </c>
      <c r="C8" s="33" t="s">
        <v>16</v>
      </c>
      <c r="D8" s="34">
        <f>SUM(D9+D49)</f>
        <v>719381975</v>
      </c>
      <c r="E8" s="34">
        <f>SUM(E9+E49)</f>
        <v>688964181.305382</v>
      </c>
      <c r="F8" s="11"/>
      <c r="G8" s="12"/>
      <c r="H8" s="12"/>
    </row>
    <row r="9" spans="1:8">
      <c r="A9" s="31">
        <v>2</v>
      </c>
      <c r="B9" s="35"/>
      <c r="C9" s="33" t="s">
        <v>17</v>
      </c>
      <c r="D9" s="34">
        <f>SUM(D10+D18+D28+D43)</f>
        <v>137982282</v>
      </c>
      <c r="E9" s="34">
        <f>SUM(E10+E18+E28+E43)</f>
        <v>130374662.5</v>
      </c>
      <c r="F9" s="14"/>
      <c r="G9" s="15"/>
      <c r="H9" s="15"/>
    </row>
    <row r="10" spans="1:8">
      <c r="A10" s="31">
        <v>3</v>
      </c>
      <c r="B10" s="35"/>
      <c r="C10" s="33" t="s">
        <v>18</v>
      </c>
      <c r="D10" s="34">
        <f>SUM(D11:D17)</f>
        <v>15250114</v>
      </c>
      <c r="E10" s="34">
        <f>SUM(E11:E17)</f>
        <v>11863387</v>
      </c>
      <c r="F10" s="14"/>
      <c r="G10" s="15"/>
      <c r="H10" s="15"/>
    </row>
    <row r="11" spans="1:8">
      <c r="A11" s="31">
        <v>4</v>
      </c>
      <c r="B11" s="35">
        <v>531</v>
      </c>
      <c r="C11" s="364" t="s">
        <v>19</v>
      </c>
      <c r="D11" s="37"/>
      <c r="E11" s="37"/>
      <c r="F11" s="14"/>
      <c r="G11" s="15"/>
      <c r="H11" s="15"/>
    </row>
    <row r="12" spans="1:8">
      <c r="A12" s="31">
        <v>5</v>
      </c>
      <c r="B12" s="35" t="s">
        <v>20</v>
      </c>
      <c r="C12" s="364" t="s">
        <v>21</v>
      </c>
      <c r="D12" s="37"/>
      <c r="E12" s="37"/>
      <c r="F12" s="14"/>
      <c r="G12" s="15"/>
      <c r="H12" s="15"/>
    </row>
    <row r="13" spans="1:8">
      <c r="A13" s="31">
        <v>6</v>
      </c>
      <c r="B13" s="35">
        <v>520</v>
      </c>
      <c r="C13" s="36" t="s">
        <v>22</v>
      </c>
      <c r="D13" s="37">
        <v>15250114</v>
      </c>
      <c r="E13" s="37">
        <v>11863387</v>
      </c>
      <c r="F13" s="14"/>
      <c r="G13" s="15"/>
      <c r="H13" s="15"/>
    </row>
    <row r="14" spans="1:8">
      <c r="A14" s="31">
        <v>7</v>
      </c>
      <c r="B14" s="35">
        <v>50</v>
      </c>
      <c r="C14" s="36" t="s">
        <v>23</v>
      </c>
      <c r="D14" s="37"/>
      <c r="E14" s="37"/>
      <c r="F14" s="14"/>
      <c r="G14" s="15"/>
      <c r="H14" s="15"/>
    </row>
    <row r="15" spans="1:8">
      <c r="A15" s="31">
        <v>8</v>
      </c>
      <c r="B15" s="35">
        <v>532</v>
      </c>
      <c r="C15" s="36" t="s">
        <v>24</v>
      </c>
      <c r="D15" s="37"/>
      <c r="E15" s="37"/>
      <c r="F15" s="14"/>
      <c r="G15" s="15"/>
      <c r="H15" s="15"/>
    </row>
    <row r="16" spans="1:8">
      <c r="A16" s="31">
        <v>9</v>
      </c>
      <c r="B16" s="35">
        <v>54</v>
      </c>
      <c r="C16" s="36" t="s">
        <v>25</v>
      </c>
      <c r="D16" s="37"/>
      <c r="E16" s="37"/>
      <c r="F16" s="14"/>
      <c r="G16" s="15"/>
      <c r="H16" s="15"/>
    </row>
    <row r="17" spans="1:8">
      <c r="A17" s="31">
        <v>10</v>
      </c>
      <c r="B17" s="35">
        <v>59</v>
      </c>
      <c r="C17" s="36" t="s">
        <v>26</v>
      </c>
      <c r="D17" s="37"/>
      <c r="E17" s="37"/>
      <c r="F17" s="14"/>
      <c r="G17" s="15"/>
      <c r="H17" s="15"/>
    </row>
    <row r="18" spans="1:8">
      <c r="A18" s="31">
        <v>11</v>
      </c>
      <c r="B18" s="35"/>
      <c r="C18" s="33" t="s">
        <v>27</v>
      </c>
      <c r="D18" s="34">
        <f>SUM(D19:D27)</f>
        <v>71590424</v>
      </c>
      <c r="E18" s="34">
        <f>SUM(E19:E27)</f>
        <v>69786633.5</v>
      </c>
      <c r="F18" s="38">
        <f>E18-D18</f>
        <v>-1803790.5</v>
      </c>
      <c r="G18" s="39" t="s">
        <v>28</v>
      </c>
      <c r="H18" s="40"/>
    </row>
    <row r="19" spans="1:8">
      <c r="A19" s="31">
        <v>12</v>
      </c>
      <c r="B19" s="35">
        <v>31</v>
      </c>
      <c r="C19" s="36" t="s">
        <v>29</v>
      </c>
      <c r="D19" s="41">
        <v>39548717</v>
      </c>
      <c r="E19" s="42">
        <v>37189695.5</v>
      </c>
      <c r="F19" s="14"/>
      <c r="G19" s="43" t="s">
        <v>30</v>
      </c>
      <c r="H19" s="44"/>
    </row>
    <row r="20" spans="1:8">
      <c r="A20" s="31">
        <v>13</v>
      </c>
      <c r="B20" s="35">
        <v>32</v>
      </c>
      <c r="C20" s="36" t="s">
        <v>31</v>
      </c>
      <c r="D20" s="41">
        <v>32041707</v>
      </c>
      <c r="E20" s="42">
        <v>32596938</v>
      </c>
      <c r="F20" s="14"/>
      <c r="G20" s="15"/>
      <c r="H20" s="15"/>
    </row>
    <row r="21" spans="1:8">
      <c r="A21" s="31">
        <v>14</v>
      </c>
      <c r="B21" s="35">
        <v>33</v>
      </c>
      <c r="C21" s="36" t="s">
        <v>32</v>
      </c>
      <c r="D21" s="37"/>
      <c r="E21" s="37"/>
      <c r="F21" s="14"/>
      <c r="G21" s="15"/>
      <c r="H21" s="15"/>
    </row>
    <row r="22" spans="1:8">
      <c r="A22" s="31">
        <v>15</v>
      </c>
      <c r="B22" s="35">
        <v>34</v>
      </c>
      <c r="C22" s="36" t="s">
        <v>33</v>
      </c>
      <c r="D22" s="37"/>
      <c r="E22" s="37"/>
      <c r="F22" s="14"/>
      <c r="G22" s="15"/>
      <c r="H22" s="15"/>
    </row>
    <row r="23" spans="1:8">
      <c r="A23" s="31">
        <v>16</v>
      </c>
      <c r="B23" s="35">
        <v>35</v>
      </c>
      <c r="C23" s="36" t="s">
        <v>34</v>
      </c>
      <c r="D23" s="37"/>
      <c r="E23" s="37"/>
      <c r="F23" s="14"/>
      <c r="G23" s="15"/>
      <c r="H23" s="15"/>
    </row>
    <row r="24" spans="1:8">
      <c r="A24" s="31">
        <v>17</v>
      </c>
      <c r="B24" s="35">
        <v>36</v>
      </c>
      <c r="C24" s="36" t="s">
        <v>35</v>
      </c>
      <c r="D24" s="37"/>
      <c r="E24" s="37"/>
      <c r="F24" s="14"/>
      <c r="G24" s="15"/>
      <c r="H24" s="15"/>
    </row>
    <row r="25" spans="1:8">
      <c r="A25" s="31">
        <v>18</v>
      </c>
      <c r="B25" s="35">
        <v>37</v>
      </c>
      <c r="C25" s="36" t="s">
        <v>36</v>
      </c>
      <c r="D25" s="37"/>
      <c r="E25" s="37"/>
      <c r="F25" s="14"/>
      <c r="G25" s="15"/>
      <c r="H25" s="15"/>
    </row>
    <row r="26" spans="1:8">
      <c r="A26" s="31">
        <v>19</v>
      </c>
      <c r="B26" s="35">
        <v>38</v>
      </c>
      <c r="C26" s="36" t="s">
        <v>37</v>
      </c>
      <c r="D26" s="37"/>
      <c r="E26" s="37"/>
      <c r="F26" s="14"/>
      <c r="G26" s="15"/>
      <c r="H26" s="15"/>
    </row>
    <row r="27" spans="1:8">
      <c r="A27" s="31">
        <v>20</v>
      </c>
      <c r="B27" s="35">
        <v>39</v>
      </c>
      <c r="C27" s="36" t="s">
        <v>38</v>
      </c>
      <c r="D27" s="37"/>
      <c r="E27" s="37"/>
      <c r="F27" s="14"/>
      <c r="G27" s="15"/>
      <c r="H27" s="15"/>
    </row>
    <row r="28" spans="1:8">
      <c r="A28" s="31">
        <v>21</v>
      </c>
      <c r="B28" s="35"/>
      <c r="C28" s="33" t="s">
        <v>39</v>
      </c>
      <c r="D28" s="34">
        <f>SUM(D29:D42)</f>
        <v>51141744</v>
      </c>
      <c r="E28" s="34">
        <f>SUM(E29:E42)</f>
        <v>46497536</v>
      </c>
      <c r="F28" s="14"/>
      <c r="G28" s="15"/>
      <c r="H28" s="15"/>
    </row>
    <row r="29" spans="1:8">
      <c r="A29" s="31">
        <v>22</v>
      </c>
      <c r="B29" s="35">
        <v>411</v>
      </c>
      <c r="C29" s="36" t="s">
        <v>40</v>
      </c>
      <c r="D29" s="37"/>
      <c r="E29" s="37"/>
      <c r="F29" s="14"/>
      <c r="G29" s="15"/>
      <c r="H29" s="15"/>
    </row>
    <row r="30" spans="1:8">
      <c r="A30" s="31">
        <v>23</v>
      </c>
      <c r="B30" s="45">
        <v>423429</v>
      </c>
      <c r="C30" s="36" t="s">
        <v>41</v>
      </c>
      <c r="D30" s="37">
        <v>1760940</v>
      </c>
      <c r="E30" s="37">
        <v>1766452</v>
      </c>
      <c r="F30" s="14"/>
      <c r="G30" s="15"/>
      <c r="H30" s="15"/>
    </row>
    <row r="31" spans="1:8">
      <c r="A31" s="31">
        <v>24</v>
      </c>
      <c r="B31" s="35">
        <v>431</v>
      </c>
      <c r="C31" s="36" t="s">
        <v>42</v>
      </c>
      <c r="D31" s="37"/>
      <c r="E31" s="37"/>
      <c r="F31" s="14"/>
      <c r="G31" s="15"/>
      <c r="H31" s="15"/>
    </row>
    <row r="32" spans="1:8">
      <c r="A32" s="31">
        <v>25</v>
      </c>
      <c r="B32" s="35">
        <v>432</v>
      </c>
      <c r="C32" s="36" t="s">
        <v>43</v>
      </c>
      <c r="D32" s="37"/>
      <c r="E32" s="37"/>
      <c r="F32" s="14"/>
      <c r="G32" s="15"/>
      <c r="H32" s="15"/>
    </row>
    <row r="33" spans="1:8">
      <c r="A33" s="31">
        <v>26</v>
      </c>
      <c r="B33" s="35">
        <v>433</v>
      </c>
      <c r="C33" s="36" t="s">
        <v>44</v>
      </c>
      <c r="D33" s="37"/>
      <c r="E33" s="37"/>
      <c r="F33" s="14"/>
      <c r="G33" s="15"/>
      <c r="H33" s="15"/>
    </row>
    <row r="34" spans="1:8">
      <c r="A34" s="31">
        <v>27</v>
      </c>
      <c r="B34" s="35">
        <v>435</v>
      </c>
      <c r="C34" s="36" t="s">
        <v>45</v>
      </c>
      <c r="D34" s="37"/>
      <c r="E34" s="37"/>
      <c r="F34" s="14"/>
      <c r="G34" s="15"/>
      <c r="H34" s="15"/>
    </row>
    <row r="35" spans="1:8">
      <c r="A35" s="31">
        <v>28</v>
      </c>
      <c r="B35" s="35">
        <v>436</v>
      </c>
      <c r="C35" s="36" t="s">
        <v>46</v>
      </c>
      <c r="D35" s="37"/>
      <c r="E35" s="37"/>
      <c r="F35" s="14"/>
      <c r="G35" s="15"/>
      <c r="H35" s="15"/>
    </row>
    <row r="36" spans="1:8">
      <c r="A36" s="31">
        <v>29</v>
      </c>
      <c r="B36" s="35" t="s">
        <v>47</v>
      </c>
      <c r="C36" s="36" t="s">
        <v>48</v>
      </c>
      <c r="D36" s="37"/>
      <c r="E36" s="37"/>
      <c r="F36" s="14"/>
      <c r="G36" s="15"/>
      <c r="H36" s="15"/>
    </row>
    <row r="37" spans="1:8">
      <c r="A37" s="31">
        <v>30</v>
      </c>
      <c r="B37" s="35">
        <v>44</v>
      </c>
      <c r="C37" s="36" t="s">
        <v>49</v>
      </c>
      <c r="D37" s="37"/>
      <c r="E37" s="37"/>
      <c r="F37" s="14"/>
      <c r="G37" s="15"/>
      <c r="H37" s="15"/>
    </row>
    <row r="38" spans="1:8">
      <c r="A38" s="31">
        <v>31</v>
      </c>
      <c r="B38" s="35">
        <v>465</v>
      </c>
      <c r="C38" s="36" t="s">
        <v>50</v>
      </c>
      <c r="D38" s="37"/>
      <c r="E38" s="37"/>
      <c r="F38" s="14"/>
      <c r="G38" s="15"/>
      <c r="H38" s="15"/>
    </row>
    <row r="39" spans="1:8">
      <c r="A39" s="31">
        <v>32</v>
      </c>
      <c r="B39" s="35">
        <v>468</v>
      </c>
      <c r="C39" s="36" t="s">
        <v>51</v>
      </c>
      <c r="D39" s="37">
        <v>18370439</v>
      </c>
      <c r="E39" s="37">
        <v>18370439</v>
      </c>
      <c r="F39" s="14"/>
      <c r="G39" s="15"/>
      <c r="H39" s="15"/>
    </row>
    <row r="40" spans="1:8">
      <c r="A40" s="31">
        <v>33</v>
      </c>
      <c r="B40" s="35">
        <v>4342</v>
      </c>
      <c r="C40" s="36" t="s">
        <v>52</v>
      </c>
      <c r="D40" s="37">
        <v>31010365</v>
      </c>
      <c r="E40" s="37">
        <v>26360645</v>
      </c>
      <c r="F40" s="14"/>
      <c r="G40" s="15"/>
      <c r="H40" s="15"/>
    </row>
    <row r="41" spans="1:8">
      <c r="A41" s="31">
        <v>34</v>
      </c>
      <c r="B41" s="35">
        <v>45</v>
      </c>
      <c r="C41" s="36" t="s">
        <v>53</v>
      </c>
      <c r="D41" s="37"/>
      <c r="E41" s="37"/>
      <c r="F41" s="14"/>
      <c r="G41" s="15"/>
      <c r="H41" s="15"/>
    </row>
    <row r="42" spans="1:8">
      <c r="A42" s="31">
        <v>35</v>
      </c>
      <c r="B42" s="35">
        <v>49</v>
      </c>
      <c r="C42" s="36" t="s">
        <v>54</v>
      </c>
      <c r="D42" s="37"/>
      <c r="E42" s="37"/>
      <c r="F42" s="14"/>
      <c r="G42" s="15"/>
      <c r="H42" s="15"/>
    </row>
    <row r="43" spans="1:8">
      <c r="A43" s="31">
        <v>36</v>
      </c>
      <c r="B43" s="35"/>
      <c r="C43" s="33" t="s">
        <v>55</v>
      </c>
      <c r="D43" s="34">
        <f>SUM(D44:D48)</f>
        <v>0</v>
      </c>
      <c r="E43" s="34">
        <f>SUM(E44:E48)</f>
        <v>2227106</v>
      </c>
      <c r="F43" s="14"/>
      <c r="G43" s="15"/>
      <c r="H43" s="15"/>
    </row>
    <row r="44" spans="1:8">
      <c r="A44" s="31">
        <v>37</v>
      </c>
      <c r="B44" s="35">
        <v>409</v>
      </c>
      <c r="C44" s="36" t="s">
        <v>56</v>
      </c>
      <c r="D44" s="37"/>
      <c r="E44" s="37"/>
      <c r="F44" s="14"/>
      <c r="G44" s="15"/>
      <c r="H44" s="15"/>
    </row>
    <row r="45" spans="1:8">
      <c r="A45" s="31">
        <v>38</v>
      </c>
      <c r="B45" s="35">
        <v>473</v>
      </c>
      <c r="C45" s="36" t="s">
        <v>57</v>
      </c>
      <c r="D45" s="37"/>
      <c r="E45" s="37"/>
      <c r="F45" s="14"/>
      <c r="G45" s="15"/>
      <c r="H45" s="15"/>
    </row>
    <row r="46" spans="1:8">
      <c r="A46" s="31">
        <v>39</v>
      </c>
      <c r="B46" s="35">
        <v>477</v>
      </c>
      <c r="C46" s="36" t="s">
        <v>58</v>
      </c>
      <c r="D46" s="37"/>
      <c r="E46" s="37"/>
      <c r="F46" s="14"/>
      <c r="G46" s="15"/>
      <c r="H46" s="15"/>
    </row>
    <row r="47" spans="1:8">
      <c r="A47" s="31">
        <v>40</v>
      </c>
      <c r="B47" s="35">
        <v>481</v>
      </c>
      <c r="C47" s="36" t="s">
        <v>59</v>
      </c>
      <c r="D47" s="37"/>
      <c r="E47" s="37"/>
      <c r="F47" s="14"/>
      <c r="G47" s="15"/>
      <c r="H47" s="15"/>
    </row>
    <row r="48" spans="1:8">
      <c r="A48" s="31">
        <v>41</v>
      </c>
      <c r="B48" s="35">
        <v>486</v>
      </c>
      <c r="C48" s="36" t="s">
        <v>60</v>
      </c>
      <c r="D48" s="37"/>
      <c r="E48" s="37">
        <v>2227106</v>
      </c>
      <c r="F48" s="14"/>
      <c r="G48" s="15"/>
      <c r="H48" s="15"/>
    </row>
    <row r="49" spans="1:8">
      <c r="A49" s="31">
        <v>42</v>
      </c>
      <c r="B49" s="35"/>
      <c r="C49" s="33" t="s">
        <v>61</v>
      </c>
      <c r="D49" s="34">
        <f>SUM(D50+D54+D66+D69)</f>
        <v>581399693</v>
      </c>
      <c r="E49" s="34">
        <f>SUM(E50+E54+E66+E69)</f>
        <v>558589518.805382</v>
      </c>
      <c r="F49" s="14"/>
      <c r="G49" s="14"/>
      <c r="H49" s="15"/>
    </row>
    <row r="50" spans="1:8">
      <c r="A50" s="31">
        <v>43</v>
      </c>
      <c r="B50" s="365" t="s">
        <v>62</v>
      </c>
      <c r="C50" s="33" t="s">
        <v>63</v>
      </c>
      <c r="D50" s="34">
        <f>SUM(D51:D53)</f>
        <v>7468240</v>
      </c>
      <c r="E50" s="34">
        <f>SUM(E51:E53)</f>
        <v>7497702</v>
      </c>
      <c r="F50" s="14"/>
      <c r="G50" s="15"/>
      <c r="H50" s="15"/>
    </row>
    <row r="51" spans="1:8">
      <c r="A51" s="31">
        <v>44</v>
      </c>
      <c r="B51" s="35">
        <v>201</v>
      </c>
      <c r="C51" s="36" t="s">
        <v>64</v>
      </c>
      <c r="D51" s="37"/>
      <c r="E51" s="37"/>
      <c r="F51" s="14"/>
      <c r="G51" s="15"/>
      <c r="H51" s="15"/>
    </row>
    <row r="52" spans="1:8">
      <c r="A52" s="31">
        <v>45</v>
      </c>
      <c r="B52" s="35">
        <v>202</v>
      </c>
      <c r="C52" s="36" t="s">
        <v>65</v>
      </c>
      <c r="D52" s="37">
        <v>7379856</v>
      </c>
      <c r="E52" s="37">
        <v>7379856</v>
      </c>
      <c r="F52" s="14"/>
      <c r="G52" s="15"/>
      <c r="H52" s="15"/>
    </row>
    <row r="53" spans="1:8">
      <c r="A53" s="31">
        <v>46</v>
      </c>
      <c r="B53" s="35">
        <v>203</v>
      </c>
      <c r="C53" s="36" t="s">
        <v>66</v>
      </c>
      <c r="D53" s="37">
        <v>88384</v>
      </c>
      <c r="E53" s="37">
        <v>117846</v>
      </c>
      <c r="F53" s="14"/>
      <c r="G53" s="15"/>
      <c r="H53" s="15"/>
    </row>
    <row r="54" spans="1:8">
      <c r="A54" s="31">
        <v>47</v>
      </c>
      <c r="B54" s="365" t="s">
        <v>67</v>
      </c>
      <c r="C54" s="33" t="s">
        <v>68</v>
      </c>
      <c r="D54" s="34">
        <f>SUM(D55:D65)</f>
        <v>549691405</v>
      </c>
      <c r="E54" s="34">
        <f>SUM(E55:E65)</f>
        <v>551091816.805382</v>
      </c>
      <c r="F54" s="14"/>
      <c r="G54" s="15"/>
      <c r="H54" s="15"/>
    </row>
    <row r="55" spans="1:8">
      <c r="A55" s="31">
        <v>48</v>
      </c>
      <c r="B55" s="35">
        <v>210</v>
      </c>
      <c r="C55" s="36" t="s">
        <v>69</v>
      </c>
      <c r="D55" s="37"/>
      <c r="E55" s="37"/>
      <c r="F55" s="14"/>
      <c r="G55" s="15"/>
      <c r="H55" s="15"/>
    </row>
    <row r="56" spans="1:8">
      <c r="A56" s="31">
        <v>49</v>
      </c>
      <c r="B56" s="35">
        <v>211</v>
      </c>
      <c r="C56" s="36" t="s">
        <v>70</v>
      </c>
      <c r="D56" s="37"/>
      <c r="E56" s="37"/>
      <c r="F56" s="14"/>
      <c r="G56" s="15"/>
      <c r="H56" s="15"/>
    </row>
    <row r="57" spans="1:8">
      <c r="A57" s="31">
        <v>50</v>
      </c>
      <c r="B57" s="35">
        <v>212</v>
      </c>
      <c r="C57" s="36" t="s">
        <v>71</v>
      </c>
      <c r="D57" s="37">
        <v>309861571</v>
      </c>
      <c r="E57" s="37">
        <v>305136347.504385</v>
      </c>
      <c r="F57" s="14"/>
      <c r="G57" s="15"/>
      <c r="H57" s="15"/>
    </row>
    <row r="58" spans="1:8">
      <c r="A58" s="31">
        <v>51</v>
      </c>
      <c r="B58" s="35">
        <v>213</v>
      </c>
      <c r="C58" s="36" t="s">
        <v>72</v>
      </c>
      <c r="D58" s="37">
        <v>13678017</v>
      </c>
      <c r="E58" s="37">
        <v>13816178</v>
      </c>
      <c r="F58" s="14"/>
      <c r="G58" s="15"/>
      <c r="H58" s="15"/>
    </row>
    <row r="59" spans="1:8">
      <c r="A59" s="31">
        <v>52</v>
      </c>
      <c r="B59" s="35">
        <v>214</v>
      </c>
      <c r="C59" s="36" t="s">
        <v>73</v>
      </c>
      <c r="D59" s="37">
        <v>198544064</v>
      </c>
      <c r="E59" s="37">
        <v>201747223.2</v>
      </c>
      <c r="F59" s="14"/>
      <c r="G59" s="15"/>
      <c r="H59" s="15"/>
    </row>
    <row r="60" spans="1:8">
      <c r="A60" s="31">
        <v>53</v>
      </c>
      <c r="B60" s="35">
        <v>215</v>
      </c>
      <c r="C60" s="36" t="s">
        <v>74</v>
      </c>
      <c r="D60" s="37">
        <v>16271520</v>
      </c>
      <c r="E60" s="37">
        <v>20339400.26776</v>
      </c>
      <c r="F60" s="14"/>
      <c r="G60" s="15"/>
      <c r="H60" s="15"/>
    </row>
    <row r="61" spans="1:8">
      <c r="A61" s="31">
        <v>54</v>
      </c>
      <c r="B61" s="35">
        <v>216</v>
      </c>
      <c r="C61" s="36" t="s">
        <v>75</v>
      </c>
      <c r="D61" s="37"/>
      <c r="E61" s="37"/>
      <c r="F61" s="14"/>
      <c r="G61" s="15"/>
      <c r="H61" s="15"/>
    </row>
    <row r="62" spans="1:8">
      <c r="A62" s="31">
        <v>55</v>
      </c>
      <c r="B62" s="35">
        <v>217</v>
      </c>
      <c r="C62" s="36" t="s">
        <v>76</v>
      </c>
      <c r="D62" s="37"/>
      <c r="E62" s="37"/>
      <c r="F62" s="14"/>
      <c r="G62" s="15"/>
      <c r="H62" s="15"/>
    </row>
    <row r="63" spans="1:8">
      <c r="A63" s="31">
        <v>56</v>
      </c>
      <c r="B63" s="35">
        <v>218</v>
      </c>
      <c r="C63" s="36" t="s">
        <v>77</v>
      </c>
      <c r="D63" s="37">
        <v>11336233</v>
      </c>
      <c r="E63" s="37">
        <v>10052667.8332372</v>
      </c>
      <c r="F63" s="14"/>
      <c r="G63" s="15"/>
      <c r="H63" s="15"/>
    </row>
    <row r="64" spans="1:8">
      <c r="A64" s="31">
        <v>57</v>
      </c>
      <c r="B64" s="35">
        <v>24</v>
      </c>
      <c r="C64" s="36" t="s">
        <v>78</v>
      </c>
      <c r="D64" s="37"/>
      <c r="E64" s="37"/>
      <c r="F64" s="14"/>
      <c r="G64" s="15"/>
      <c r="H64" s="15"/>
    </row>
    <row r="65" spans="1:8">
      <c r="A65" s="31">
        <v>58</v>
      </c>
      <c r="B65" s="35">
        <v>28</v>
      </c>
      <c r="C65" s="36" t="s">
        <v>79</v>
      </c>
      <c r="D65" s="37"/>
      <c r="E65" s="37"/>
      <c r="F65" s="14"/>
      <c r="G65" s="15"/>
      <c r="H65" s="15"/>
    </row>
    <row r="66" spans="1:8">
      <c r="A66" s="31">
        <v>59</v>
      </c>
      <c r="B66" s="366" t="s">
        <v>80</v>
      </c>
      <c r="C66" s="33" t="s">
        <v>81</v>
      </c>
      <c r="D66" s="34">
        <f>SUM(D67:D68)</f>
        <v>0</v>
      </c>
      <c r="E66" s="34">
        <f>SUM(E67:E68)</f>
        <v>0</v>
      </c>
      <c r="F66" s="14"/>
      <c r="G66" s="15"/>
      <c r="H66" s="15"/>
    </row>
    <row r="67" spans="1:8">
      <c r="A67" s="31">
        <v>60</v>
      </c>
      <c r="B67" s="366" t="s">
        <v>82</v>
      </c>
      <c r="C67" s="36" t="s">
        <v>83</v>
      </c>
      <c r="D67" s="37"/>
      <c r="E67" s="37"/>
      <c r="F67" s="14"/>
      <c r="G67" s="15"/>
      <c r="H67" s="15"/>
    </row>
    <row r="68" spans="1:8">
      <c r="A68" s="31">
        <v>61</v>
      </c>
      <c r="B68" s="366" t="s">
        <v>84</v>
      </c>
      <c r="C68" s="36" t="s">
        <v>85</v>
      </c>
      <c r="D68" s="37"/>
      <c r="E68" s="37"/>
      <c r="F68" s="14"/>
      <c r="G68" s="15"/>
      <c r="H68" s="15"/>
    </row>
    <row r="69" spans="1:8">
      <c r="A69" s="31">
        <v>62</v>
      </c>
      <c r="B69" s="35"/>
      <c r="C69" s="33" t="s">
        <v>86</v>
      </c>
      <c r="D69" s="34">
        <f>SUM(D70:D71)</f>
        <v>24240048</v>
      </c>
      <c r="E69" s="34">
        <f>SUM(E70:E71)</f>
        <v>0</v>
      </c>
      <c r="F69" s="14"/>
      <c r="G69" s="15"/>
      <c r="H69" s="15"/>
    </row>
    <row r="70" spans="1:8">
      <c r="A70" s="31">
        <v>63</v>
      </c>
      <c r="B70" s="35">
        <v>230</v>
      </c>
      <c r="C70" s="36" t="s">
        <v>87</v>
      </c>
      <c r="D70" s="37"/>
      <c r="E70" s="37"/>
      <c r="F70" s="14"/>
      <c r="G70" s="15"/>
      <c r="H70" s="15"/>
    </row>
    <row r="71" spans="1:8">
      <c r="A71" s="31">
        <v>64</v>
      </c>
      <c r="B71" s="35">
        <v>231</v>
      </c>
      <c r="C71" s="36" t="s">
        <v>88</v>
      </c>
      <c r="D71" s="37">
        <v>24240048</v>
      </c>
      <c r="E71" s="37">
        <v>0</v>
      </c>
      <c r="F71" s="14"/>
      <c r="G71" s="15"/>
      <c r="H71" s="15"/>
    </row>
    <row r="72" s="1" customFormat="1" spans="1:8">
      <c r="A72" s="46">
        <v>65</v>
      </c>
      <c r="B72" s="32" t="s">
        <v>89</v>
      </c>
      <c r="C72" s="33" t="s">
        <v>90</v>
      </c>
      <c r="D72" s="34">
        <f>SUM(D73+D98)</f>
        <v>52822853</v>
      </c>
      <c r="E72" s="34">
        <f>SUM(E73+E98)</f>
        <v>49193749</v>
      </c>
      <c r="F72" s="11"/>
      <c r="G72" s="12"/>
      <c r="H72" s="12"/>
    </row>
    <row r="73" spans="1:9">
      <c r="A73" s="31">
        <v>66</v>
      </c>
      <c r="B73" s="35"/>
      <c r="C73" s="33" t="s">
        <v>91</v>
      </c>
      <c r="D73" s="34">
        <f>SUM(D74+D92)</f>
        <v>52822853</v>
      </c>
      <c r="E73" s="34">
        <f>SUM(E74+E92)</f>
        <v>49193749</v>
      </c>
      <c r="F73" s="14"/>
      <c r="G73" s="15"/>
      <c r="H73" s="15"/>
      <c r="I73" s="5">
        <f>E76+E79+E80</f>
        <v>20153478</v>
      </c>
    </row>
    <row r="74" spans="1:8">
      <c r="A74" s="31">
        <v>67</v>
      </c>
      <c r="B74" s="35"/>
      <c r="C74" s="33" t="s">
        <v>92</v>
      </c>
      <c r="D74" s="34">
        <f>SUM(D75:D91)</f>
        <v>52800853</v>
      </c>
      <c r="E74" s="34">
        <f>SUM(E75:E91)</f>
        <v>49171749</v>
      </c>
      <c r="F74" s="14"/>
      <c r="G74" s="15"/>
      <c r="H74" s="15"/>
    </row>
    <row r="75" spans="1:8">
      <c r="A75" s="31">
        <v>68</v>
      </c>
      <c r="B75" s="35" t="s">
        <v>93</v>
      </c>
      <c r="C75" s="36" t="s">
        <v>94</v>
      </c>
      <c r="D75" s="37"/>
      <c r="E75" s="37">
        <v>2227106</v>
      </c>
      <c r="F75" s="14"/>
      <c r="G75" s="15"/>
      <c r="H75" s="15"/>
    </row>
    <row r="76" spans="1:8">
      <c r="A76" s="31">
        <v>69</v>
      </c>
      <c r="B76" s="35">
        <v>42</v>
      </c>
      <c r="C76" s="36" t="s">
        <v>95</v>
      </c>
      <c r="D76" s="37">
        <v>21358862</v>
      </c>
      <c r="E76" s="37">
        <v>18238854</v>
      </c>
      <c r="F76" s="14"/>
      <c r="G76" s="15"/>
      <c r="H76" s="15"/>
    </row>
    <row r="77" spans="1:8">
      <c r="A77" s="31">
        <v>70</v>
      </c>
      <c r="B77" s="35" t="s">
        <v>96</v>
      </c>
      <c r="C77" s="36" t="s">
        <v>97</v>
      </c>
      <c r="D77" s="37"/>
      <c r="E77" s="37"/>
      <c r="F77" s="14"/>
      <c r="G77" s="15"/>
      <c r="H77" s="15"/>
    </row>
    <row r="78" spans="1:8">
      <c r="A78" s="31">
        <v>71</v>
      </c>
      <c r="B78" s="35">
        <v>460</v>
      </c>
      <c r="C78" s="36" t="s">
        <v>98</v>
      </c>
      <c r="D78" s="37"/>
      <c r="E78" s="37"/>
      <c r="F78" s="14"/>
      <c r="G78" s="15"/>
      <c r="H78" s="15"/>
    </row>
    <row r="79" spans="1:9">
      <c r="A79" s="31">
        <v>72</v>
      </c>
      <c r="B79" s="35">
        <v>431</v>
      </c>
      <c r="C79" s="36" t="s">
        <v>99</v>
      </c>
      <c r="D79" s="37">
        <v>2393059</v>
      </c>
      <c r="E79" s="37">
        <v>1801128</v>
      </c>
      <c r="F79" s="14"/>
      <c r="G79" s="15"/>
      <c r="H79" s="15"/>
      <c r="I79" s="5">
        <f>E79+E80</f>
        <v>1914624</v>
      </c>
    </row>
    <row r="80" spans="1:10">
      <c r="A80" s="31">
        <v>73</v>
      </c>
      <c r="B80" s="35">
        <v>432</v>
      </c>
      <c r="C80" s="36" t="s">
        <v>43</v>
      </c>
      <c r="D80" s="37"/>
      <c r="E80" s="37">
        <v>113496</v>
      </c>
      <c r="F80" s="14"/>
      <c r="G80" s="15"/>
      <c r="H80" s="15"/>
      <c r="I80" s="5">
        <f>E83/2</f>
        <v>377778.5</v>
      </c>
      <c r="J80" s="5">
        <f>E79+I80</f>
        <v>2178906.5</v>
      </c>
    </row>
    <row r="81" spans="1:9">
      <c r="A81" s="31">
        <v>74</v>
      </c>
      <c r="B81" s="35">
        <v>433</v>
      </c>
      <c r="C81" s="36" t="s">
        <v>100</v>
      </c>
      <c r="D81" s="37"/>
      <c r="E81" s="37"/>
      <c r="F81" s="14"/>
      <c r="G81" s="15"/>
      <c r="H81" s="15"/>
      <c r="I81" s="73">
        <f>SUM(I79:I80)</f>
        <v>2292402.5</v>
      </c>
    </row>
    <row r="82" spans="1:8">
      <c r="A82" s="31">
        <v>75</v>
      </c>
      <c r="B82" s="35">
        <v>435</v>
      </c>
      <c r="C82" s="36" t="s">
        <v>45</v>
      </c>
      <c r="D82" s="47">
        <v>6320623</v>
      </c>
      <c r="E82" s="47">
        <v>5358410</v>
      </c>
      <c r="F82" s="14"/>
      <c r="G82" s="15"/>
      <c r="H82" s="15"/>
    </row>
    <row r="83" spans="1:8">
      <c r="A83" s="31">
        <v>76</v>
      </c>
      <c r="B83" s="35">
        <v>436</v>
      </c>
      <c r="C83" s="36" t="s">
        <v>46</v>
      </c>
      <c r="D83" s="47">
        <v>893821</v>
      </c>
      <c r="E83" s="47">
        <v>755557</v>
      </c>
      <c r="F83" s="14"/>
      <c r="G83" s="15"/>
      <c r="H83" s="15"/>
    </row>
    <row r="84" spans="1:8">
      <c r="A84" s="31">
        <v>77</v>
      </c>
      <c r="B84" s="35" t="s">
        <v>47</v>
      </c>
      <c r="C84" s="36" t="s">
        <v>48</v>
      </c>
      <c r="D84" s="37"/>
      <c r="E84" s="37">
        <v>29200</v>
      </c>
      <c r="F84" s="14"/>
      <c r="G84" s="15"/>
      <c r="H84" s="15"/>
    </row>
    <row r="85" spans="1:8">
      <c r="A85" s="31">
        <v>78</v>
      </c>
      <c r="B85" s="35">
        <v>44</v>
      </c>
      <c r="C85" s="36" t="s">
        <v>49</v>
      </c>
      <c r="D85" s="37">
        <v>22000</v>
      </c>
      <c r="E85" s="37">
        <v>42000</v>
      </c>
      <c r="F85" s="14"/>
      <c r="G85" s="15"/>
      <c r="H85" s="15"/>
    </row>
    <row r="86" spans="1:8">
      <c r="A86" s="31">
        <v>79</v>
      </c>
      <c r="B86" s="35">
        <v>45</v>
      </c>
      <c r="C86" s="36" t="s">
        <v>53</v>
      </c>
      <c r="D86" s="37"/>
      <c r="E86" s="37"/>
      <c r="F86" s="14"/>
      <c r="G86" s="15"/>
      <c r="H86" s="15"/>
    </row>
    <row r="87" spans="1:8">
      <c r="A87" s="31">
        <v>80</v>
      </c>
      <c r="B87" s="35">
        <v>464</v>
      </c>
      <c r="C87" s="36" t="s">
        <v>101</v>
      </c>
      <c r="D87" s="37"/>
      <c r="E87" s="37"/>
      <c r="F87" s="14"/>
      <c r="G87" s="15"/>
      <c r="H87" s="15"/>
    </row>
    <row r="88" spans="1:8">
      <c r="A88" s="31">
        <v>81</v>
      </c>
      <c r="B88" s="35">
        <v>466</v>
      </c>
      <c r="C88" s="36" t="s">
        <v>102</v>
      </c>
      <c r="D88" s="37">
        <v>1681109</v>
      </c>
      <c r="E88" s="37">
        <v>469107</v>
      </c>
      <c r="F88" s="14"/>
      <c r="G88" s="15"/>
      <c r="H88" s="15"/>
    </row>
    <row r="89" spans="1:8">
      <c r="A89" s="31">
        <v>82</v>
      </c>
      <c r="B89" s="35">
        <v>467</v>
      </c>
      <c r="C89" s="36" t="s">
        <v>103</v>
      </c>
      <c r="D89" s="37"/>
      <c r="E89" s="37"/>
      <c r="F89" s="14"/>
      <c r="G89" s="15"/>
      <c r="H89" s="15"/>
    </row>
    <row r="90" spans="1:8">
      <c r="A90" s="31">
        <v>83</v>
      </c>
      <c r="B90" s="35">
        <v>4341</v>
      </c>
      <c r="C90" s="36" t="s">
        <v>104</v>
      </c>
      <c r="D90" s="37">
        <v>20131379</v>
      </c>
      <c r="E90" s="37">
        <v>20136891</v>
      </c>
      <c r="F90" s="14"/>
      <c r="G90" s="15"/>
      <c r="H90" s="15"/>
    </row>
    <row r="91" spans="1:8">
      <c r="A91" s="31">
        <v>84</v>
      </c>
      <c r="B91" s="35">
        <v>49</v>
      </c>
      <c r="C91" s="36" t="s">
        <v>54</v>
      </c>
      <c r="D91" s="37"/>
      <c r="E91" s="37"/>
      <c r="F91" s="14"/>
      <c r="G91" s="15"/>
      <c r="H91" s="15"/>
    </row>
    <row r="92" spans="1:8">
      <c r="A92" s="31">
        <v>85</v>
      </c>
      <c r="B92" s="35"/>
      <c r="C92" s="33" t="s">
        <v>105</v>
      </c>
      <c r="D92" s="34">
        <f>SUM(D93:D97)</f>
        <v>22000</v>
      </c>
      <c r="E92" s="34">
        <f>SUM(E93:E97)</f>
        <v>22000</v>
      </c>
      <c r="F92" s="14"/>
      <c r="G92" s="15"/>
      <c r="H92" s="15"/>
    </row>
    <row r="93" spans="1:8">
      <c r="A93" s="31">
        <v>86</v>
      </c>
      <c r="B93" s="35">
        <v>419</v>
      </c>
      <c r="C93" s="36" t="s">
        <v>106</v>
      </c>
      <c r="D93" s="37">
        <v>22000</v>
      </c>
      <c r="E93" s="37">
        <v>22000</v>
      </c>
      <c r="F93" s="14"/>
      <c r="G93" s="15"/>
      <c r="H93" s="15"/>
    </row>
    <row r="94" spans="1:8">
      <c r="A94" s="31">
        <v>87</v>
      </c>
      <c r="B94" s="35">
        <v>475</v>
      </c>
      <c r="C94" s="36" t="s">
        <v>107</v>
      </c>
      <c r="D94" s="37"/>
      <c r="E94" s="37"/>
      <c r="F94" s="14"/>
      <c r="G94" s="15"/>
      <c r="H94" s="15"/>
    </row>
    <row r="95" spans="1:8">
      <c r="A95" s="31">
        <v>88</v>
      </c>
      <c r="B95" s="35">
        <v>478</v>
      </c>
      <c r="C95" s="36" t="s">
        <v>108</v>
      </c>
      <c r="D95" s="37"/>
      <c r="E95" s="37"/>
      <c r="F95" s="14"/>
      <c r="G95" s="15"/>
      <c r="H95" s="15"/>
    </row>
    <row r="96" spans="1:8">
      <c r="A96" s="31">
        <v>89</v>
      </c>
      <c r="B96" s="35">
        <v>480</v>
      </c>
      <c r="C96" s="36" t="s">
        <v>109</v>
      </c>
      <c r="D96" s="37"/>
      <c r="E96" s="37"/>
      <c r="F96" s="14"/>
      <c r="G96" s="15"/>
      <c r="H96" s="15"/>
    </row>
    <row r="97" spans="1:8">
      <c r="A97" s="31">
        <v>90</v>
      </c>
      <c r="B97" s="35">
        <v>487</v>
      </c>
      <c r="C97" s="36" t="s">
        <v>110</v>
      </c>
      <c r="D97" s="37"/>
      <c r="E97" s="37"/>
      <c r="F97" s="14"/>
      <c r="G97" s="15"/>
      <c r="H97" s="15"/>
    </row>
    <row r="98" spans="1:8">
      <c r="A98" s="31">
        <v>91</v>
      </c>
      <c r="B98" s="35"/>
      <c r="C98" s="33" t="s">
        <v>111</v>
      </c>
      <c r="D98" s="34">
        <f>SUM(D99:D102)</f>
        <v>0</v>
      </c>
      <c r="E98" s="34">
        <f>SUM(E99:E102)</f>
        <v>0</v>
      </c>
      <c r="F98" s="14"/>
      <c r="G98" s="15"/>
      <c r="H98" s="15"/>
    </row>
    <row r="99" spans="1:8">
      <c r="A99" s="31">
        <v>92</v>
      </c>
      <c r="B99" s="35" t="s">
        <v>112</v>
      </c>
      <c r="C99" s="36" t="s">
        <v>113</v>
      </c>
      <c r="D99" s="37"/>
      <c r="E99" s="37"/>
      <c r="F99" s="14"/>
      <c r="G99" s="15"/>
      <c r="H99" s="15"/>
    </row>
    <row r="100" spans="1:8">
      <c r="A100" s="31">
        <v>93</v>
      </c>
      <c r="B100" s="35" t="s">
        <v>114</v>
      </c>
      <c r="C100" s="36" t="s">
        <v>115</v>
      </c>
      <c r="D100" s="37"/>
      <c r="E100" s="37"/>
      <c r="F100" s="14"/>
      <c r="G100" s="15"/>
      <c r="H100" s="15"/>
    </row>
    <row r="101" spans="1:8">
      <c r="A101" s="31">
        <v>94</v>
      </c>
      <c r="B101" s="35"/>
      <c r="C101" s="36" t="s">
        <v>116</v>
      </c>
      <c r="D101" s="37"/>
      <c r="E101" s="37"/>
      <c r="F101" s="14"/>
      <c r="G101" s="15"/>
      <c r="H101" s="15"/>
    </row>
    <row r="102" spans="1:8">
      <c r="A102" s="31">
        <v>95</v>
      </c>
      <c r="B102" s="35" t="s">
        <v>117</v>
      </c>
      <c r="C102" s="36" t="s">
        <v>118</v>
      </c>
      <c r="D102" s="37"/>
      <c r="E102" s="37"/>
      <c r="F102" s="14"/>
      <c r="G102" s="15"/>
      <c r="H102" s="15"/>
    </row>
    <row r="103" s="1" customFormat="1" spans="1:10">
      <c r="A103" s="31">
        <v>96</v>
      </c>
      <c r="B103" s="32" t="s">
        <v>119</v>
      </c>
      <c r="C103" s="33" t="s">
        <v>120</v>
      </c>
      <c r="D103" s="34">
        <f>SUM(D8-D72)</f>
        <v>666559122</v>
      </c>
      <c r="E103" s="34">
        <f>SUM(E8-E72)</f>
        <v>639770432.305382</v>
      </c>
      <c r="F103" s="11"/>
      <c r="G103" s="15"/>
      <c r="H103" s="15"/>
      <c r="I103" s="4"/>
      <c r="J103" s="4"/>
    </row>
    <row r="104" spans="1:8">
      <c r="A104" s="31">
        <v>97</v>
      </c>
      <c r="B104" s="32" t="s">
        <v>121</v>
      </c>
      <c r="C104" s="33" t="s">
        <v>122</v>
      </c>
      <c r="D104" s="34">
        <f>SUM(D105:D115)</f>
        <v>666559122</v>
      </c>
      <c r="E104" s="34">
        <f>SUM(E105:E115)</f>
        <v>639770432.305382</v>
      </c>
      <c r="F104" s="14"/>
      <c r="G104" s="15"/>
      <c r="H104" s="15"/>
    </row>
    <row r="105" spans="1:8">
      <c r="A105" s="31">
        <v>98</v>
      </c>
      <c r="B105" s="35">
        <v>101</v>
      </c>
      <c r="C105" s="36" t="s">
        <v>123</v>
      </c>
      <c r="D105" s="37">
        <v>636780171</v>
      </c>
      <c r="E105" s="37">
        <v>628376152.305382</v>
      </c>
      <c r="F105" s="14"/>
      <c r="G105" s="15"/>
      <c r="H105" s="15"/>
    </row>
    <row r="106" spans="1:8">
      <c r="A106" s="31">
        <v>99</v>
      </c>
      <c r="B106" s="35">
        <v>12</v>
      </c>
      <c r="C106" s="36" t="s">
        <v>124</v>
      </c>
      <c r="D106" s="37"/>
      <c r="E106" s="37"/>
      <c r="F106" s="14"/>
      <c r="G106" s="15"/>
      <c r="H106" s="15"/>
    </row>
    <row r="107" spans="1:8">
      <c r="A107" s="31">
        <v>100</v>
      </c>
      <c r="B107" s="35">
        <v>85</v>
      </c>
      <c r="C107" s="36" t="s">
        <v>125</v>
      </c>
      <c r="D107" s="37">
        <v>5538903</v>
      </c>
      <c r="E107" s="37">
        <v>11394280</v>
      </c>
      <c r="F107" s="14"/>
      <c r="G107" s="15"/>
      <c r="H107" s="15"/>
    </row>
    <row r="108" spans="1:8">
      <c r="A108" s="31">
        <v>101</v>
      </c>
      <c r="B108" s="35">
        <v>111</v>
      </c>
      <c r="C108" s="36" t="s">
        <v>126</v>
      </c>
      <c r="D108" s="37"/>
      <c r="E108" s="37"/>
      <c r="F108" s="14"/>
      <c r="G108" s="15"/>
      <c r="H108" s="15"/>
    </row>
    <row r="109" spans="1:8">
      <c r="A109" s="31">
        <v>102</v>
      </c>
      <c r="B109" s="366" t="s">
        <v>127</v>
      </c>
      <c r="C109" s="36" t="s">
        <v>128</v>
      </c>
      <c r="D109" s="37"/>
      <c r="E109" s="37"/>
      <c r="F109" s="14"/>
      <c r="G109" s="15"/>
      <c r="H109" s="15"/>
    </row>
    <row r="110" spans="1:8">
      <c r="A110" s="31"/>
      <c r="B110" s="366" t="s">
        <v>129</v>
      </c>
      <c r="C110" s="36" t="s">
        <v>130</v>
      </c>
      <c r="D110" s="37"/>
      <c r="E110" s="37"/>
      <c r="F110" s="14"/>
      <c r="G110" s="15"/>
      <c r="H110" s="15"/>
    </row>
    <row r="111" spans="1:8">
      <c r="A111" s="31">
        <v>103</v>
      </c>
      <c r="B111" s="45">
        <v>105.106</v>
      </c>
      <c r="C111" s="36" t="s">
        <v>131</v>
      </c>
      <c r="D111" s="37">
        <v>24240048</v>
      </c>
      <c r="E111" s="37"/>
      <c r="F111" s="14"/>
      <c r="G111" s="15"/>
      <c r="H111" s="15"/>
    </row>
    <row r="112" spans="1:8">
      <c r="A112" s="31">
        <v>104</v>
      </c>
      <c r="B112" s="367" t="s">
        <v>132</v>
      </c>
      <c r="C112" s="36" t="s">
        <v>133</v>
      </c>
      <c r="D112" s="37"/>
      <c r="E112" s="37"/>
      <c r="F112" s="14"/>
      <c r="G112" s="15"/>
      <c r="H112" s="15"/>
    </row>
    <row r="113" spans="1:8">
      <c r="A113" s="31">
        <v>105</v>
      </c>
      <c r="B113" s="367" t="s">
        <v>134</v>
      </c>
      <c r="C113" s="36" t="s">
        <v>135</v>
      </c>
      <c r="D113" s="37"/>
      <c r="E113" s="37"/>
      <c r="F113" s="14"/>
      <c r="G113" s="15"/>
      <c r="H113" s="15"/>
    </row>
    <row r="114" spans="1:8">
      <c r="A114" s="31">
        <v>106</v>
      </c>
      <c r="B114" s="35">
        <v>109</v>
      </c>
      <c r="C114" s="36" t="s">
        <v>136</v>
      </c>
      <c r="D114" s="37"/>
      <c r="E114" s="37"/>
      <c r="F114" s="14"/>
      <c r="G114" s="15"/>
      <c r="H114" s="15"/>
    </row>
    <row r="115" spans="1:8">
      <c r="A115" s="31">
        <v>107</v>
      </c>
      <c r="B115" s="35"/>
      <c r="C115" s="36" t="s">
        <v>137</v>
      </c>
      <c r="D115" s="37"/>
      <c r="E115" s="37"/>
      <c r="F115" s="14"/>
      <c r="G115" s="15"/>
      <c r="H115" s="15"/>
    </row>
    <row r="116" ht="13.5" spans="1:8">
      <c r="A116" s="48">
        <v>108</v>
      </c>
      <c r="B116" s="49" t="s">
        <v>138</v>
      </c>
      <c r="C116" s="50" t="s">
        <v>139</v>
      </c>
      <c r="D116" s="51">
        <f>SUM(D72+D104)</f>
        <v>719381975</v>
      </c>
      <c r="E116" s="51">
        <f>SUM(E72+E104)</f>
        <v>688964181.305382</v>
      </c>
      <c r="F116" s="14"/>
      <c r="G116" s="15"/>
      <c r="H116" s="15"/>
    </row>
    <row r="117" spans="1:8">
      <c r="A117" s="52"/>
      <c r="B117" s="53"/>
      <c r="C117" s="54"/>
      <c r="D117" s="55"/>
      <c r="E117" s="55"/>
      <c r="F117" s="14"/>
      <c r="G117" s="15"/>
      <c r="H117" s="15"/>
    </row>
    <row r="118" spans="1:8">
      <c r="A118" s="56" t="s">
        <v>140</v>
      </c>
      <c r="B118" s="57"/>
      <c r="C118" s="33" t="s">
        <v>141</v>
      </c>
      <c r="D118" s="58" t="s">
        <v>142</v>
      </c>
      <c r="E118" s="58" t="s">
        <v>142</v>
      </c>
      <c r="F118" s="14"/>
      <c r="G118" s="15"/>
      <c r="H118" s="15"/>
    </row>
    <row r="119" spans="1:8">
      <c r="A119" s="59" t="s">
        <v>143</v>
      </c>
      <c r="B119" s="60"/>
      <c r="C119" s="35" t="s">
        <v>144</v>
      </c>
      <c r="D119" s="58">
        <f>D103-D104</f>
        <v>0</v>
      </c>
      <c r="E119" s="58">
        <f>E103-E104</f>
        <v>0</v>
      </c>
      <c r="F119" s="14"/>
      <c r="G119" s="15"/>
      <c r="H119" s="15"/>
    </row>
    <row r="120" spans="1:8">
      <c r="A120" s="59" t="s">
        <v>145</v>
      </c>
      <c r="B120" s="60"/>
      <c r="C120" s="35" t="s">
        <v>146</v>
      </c>
      <c r="D120" s="58">
        <f>D8-D116</f>
        <v>0</v>
      </c>
      <c r="E120" s="58">
        <f>E8-E116</f>
        <v>0</v>
      </c>
      <c r="F120" s="14"/>
      <c r="G120" s="15"/>
      <c r="H120" s="15"/>
    </row>
    <row r="121" spans="6:8">
      <c r="F121" s="14"/>
      <c r="G121" s="15"/>
      <c r="H121" s="15"/>
    </row>
    <row r="122" spans="6:8">
      <c r="F122" s="14"/>
      <c r="G122" s="15"/>
      <c r="H122" s="15"/>
    </row>
    <row r="123" s="1" customFormat="1" ht="15" spans="1:8">
      <c r="A123" s="61" t="s">
        <v>0</v>
      </c>
      <c r="C123" s="8" t="str">
        <f>C1</f>
        <v>Spitali Rajonal Gjirokaster</v>
      </c>
      <c r="D123" s="5"/>
      <c r="E123" s="62" t="s">
        <v>147</v>
      </c>
      <c r="F123" s="11"/>
      <c r="G123" s="12"/>
      <c r="H123" s="12"/>
    </row>
    <row r="124" s="1" customFormat="1" ht="15" spans="1:8">
      <c r="A124" s="61"/>
      <c r="B124" s="4"/>
      <c r="C124" s="63" t="s">
        <v>148</v>
      </c>
      <c r="D124" s="55" t="s">
        <v>4</v>
      </c>
      <c r="E124" s="62"/>
      <c r="F124" s="11"/>
      <c r="G124" s="12"/>
      <c r="H124" s="12"/>
    </row>
    <row r="125" s="1" customFormat="1" ht="15" spans="1:8">
      <c r="A125" s="61"/>
      <c r="B125" s="4"/>
      <c r="C125" s="64" t="s">
        <v>149</v>
      </c>
      <c r="D125" s="65"/>
      <c r="E125" s="62"/>
      <c r="F125" s="11"/>
      <c r="G125" s="12"/>
      <c r="H125" s="12"/>
    </row>
    <row r="126" ht="13.5" spans="4:8">
      <c r="D126" s="66" t="s">
        <v>150</v>
      </c>
      <c r="E126" s="66"/>
      <c r="F126" s="14"/>
      <c r="G126" s="15"/>
      <c r="H126" s="15"/>
    </row>
    <row r="127" spans="1:8">
      <c r="A127" s="67" t="s">
        <v>6</v>
      </c>
      <c r="B127" s="20" t="s">
        <v>6</v>
      </c>
      <c r="C127" s="20"/>
      <c r="D127" s="68" t="s">
        <v>151</v>
      </c>
      <c r="E127" s="69" t="s">
        <v>151</v>
      </c>
      <c r="F127" s="14"/>
      <c r="G127" s="15"/>
      <c r="H127" s="15"/>
    </row>
    <row r="128" spans="1:8">
      <c r="A128" s="70" t="s">
        <v>152</v>
      </c>
      <c r="B128" s="24" t="s">
        <v>153</v>
      </c>
      <c r="C128" s="24" t="s">
        <v>154</v>
      </c>
      <c r="D128" s="71" t="s">
        <v>155</v>
      </c>
      <c r="E128" s="72" t="s">
        <v>156</v>
      </c>
      <c r="F128" s="14"/>
      <c r="G128" s="15"/>
      <c r="H128" s="15"/>
    </row>
    <row r="129" spans="1:8">
      <c r="A129" s="74" t="s">
        <v>157</v>
      </c>
      <c r="B129" s="29"/>
      <c r="C129" s="29"/>
      <c r="D129" s="75"/>
      <c r="E129" s="76"/>
      <c r="F129" s="14"/>
      <c r="G129" s="15"/>
      <c r="H129" s="15"/>
    </row>
    <row r="130" spans="1:8">
      <c r="A130" s="46" t="s">
        <v>158</v>
      </c>
      <c r="B130" s="32" t="s">
        <v>159</v>
      </c>
      <c r="C130" s="32" t="s">
        <v>160</v>
      </c>
      <c r="D130" s="45">
        <v>1</v>
      </c>
      <c r="E130" s="77">
        <v>2</v>
      </c>
      <c r="F130" s="14"/>
      <c r="G130" s="15"/>
      <c r="H130" s="15"/>
    </row>
    <row r="131" spans="1:8">
      <c r="A131" s="46">
        <v>1</v>
      </c>
      <c r="B131" s="32" t="s">
        <v>15</v>
      </c>
      <c r="C131" s="33" t="s">
        <v>161</v>
      </c>
      <c r="D131" s="78">
        <f>SUM(D132+D156+D164+D178+D183+D197+D203)</f>
        <v>524244927</v>
      </c>
      <c r="E131" s="78">
        <f>SUM(E132+E156+E164+E178+E183+E197+E203)</f>
        <v>455527155</v>
      </c>
      <c r="F131" s="14"/>
      <c r="G131" s="15"/>
      <c r="H131" s="15"/>
    </row>
    <row r="132" spans="1:8">
      <c r="A132" s="46">
        <v>2</v>
      </c>
      <c r="B132" s="79">
        <v>70</v>
      </c>
      <c r="C132" s="80" t="s">
        <v>162</v>
      </c>
      <c r="D132" s="78">
        <f>SUM(D133+D138+D142+D148+D153+D154+D155)</f>
        <v>0</v>
      </c>
      <c r="E132" s="78">
        <f>SUM(E133+E138+E142+E148+E153+E154+E155)</f>
        <v>0</v>
      </c>
      <c r="F132" s="14"/>
      <c r="G132" s="15"/>
      <c r="H132" s="15"/>
    </row>
    <row r="133" spans="1:8">
      <c r="A133" s="46">
        <v>3</v>
      </c>
      <c r="B133" s="32">
        <v>700</v>
      </c>
      <c r="C133" s="33" t="s">
        <v>163</v>
      </c>
      <c r="D133" s="78">
        <f>SUM(D134:D137)</f>
        <v>0</v>
      </c>
      <c r="E133" s="78">
        <f>SUM(E134:E137)</f>
        <v>0</v>
      </c>
      <c r="F133" s="14"/>
      <c r="G133" s="15"/>
      <c r="H133" s="15"/>
    </row>
    <row r="134" spans="1:8">
      <c r="A134" s="46">
        <v>4</v>
      </c>
      <c r="B134" s="35">
        <v>7000</v>
      </c>
      <c r="C134" s="36" t="s">
        <v>164</v>
      </c>
      <c r="D134" s="81"/>
      <c r="E134" s="82"/>
      <c r="F134" s="14"/>
      <c r="G134" s="15"/>
      <c r="H134" s="15"/>
    </row>
    <row r="135" spans="1:8">
      <c r="A135" s="46">
        <v>5</v>
      </c>
      <c r="B135" s="35">
        <v>7001</v>
      </c>
      <c r="C135" s="36" t="s">
        <v>165</v>
      </c>
      <c r="D135" s="81"/>
      <c r="E135" s="82"/>
      <c r="F135" s="14"/>
      <c r="G135" s="15"/>
      <c r="H135" s="15"/>
    </row>
    <row r="136" spans="1:8">
      <c r="A136" s="46">
        <v>6</v>
      </c>
      <c r="B136" s="35">
        <v>7002</v>
      </c>
      <c r="C136" s="36" t="s">
        <v>166</v>
      </c>
      <c r="D136" s="81"/>
      <c r="E136" s="82"/>
      <c r="F136" s="14"/>
      <c r="G136" s="15"/>
      <c r="H136" s="15"/>
    </row>
    <row r="137" spans="1:8">
      <c r="A137" s="46">
        <v>7</v>
      </c>
      <c r="B137" s="83">
        <v>7009</v>
      </c>
      <c r="C137" s="84" t="s">
        <v>167</v>
      </c>
      <c r="D137" s="81"/>
      <c r="E137" s="82"/>
      <c r="F137" s="14"/>
      <c r="G137" s="15"/>
      <c r="H137" s="15"/>
    </row>
    <row r="138" spans="1:8">
      <c r="A138" s="46">
        <v>8</v>
      </c>
      <c r="B138" s="32">
        <v>702</v>
      </c>
      <c r="C138" s="33" t="s">
        <v>168</v>
      </c>
      <c r="D138" s="78">
        <f>SUM(D139:D141)</f>
        <v>0</v>
      </c>
      <c r="E138" s="85">
        <f>SUM(E139:E141)</f>
        <v>0</v>
      </c>
      <c r="F138" s="14"/>
      <c r="G138" s="15"/>
      <c r="H138" s="15"/>
    </row>
    <row r="139" spans="1:8">
      <c r="A139" s="46">
        <v>9</v>
      </c>
      <c r="B139" s="35">
        <v>7020</v>
      </c>
      <c r="C139" s="36" t="s">
        <v>169</v>
      </c>
      <c r="D139" s="81"/>
      <c r="E139" s="82"/>
      <c r="F139" s="14"/>
      <c r="G139" s="15"/>
      <c r="H139" s="15"/>
    </row>
    <row r="140" spans="1:8">
      <c r="A140" s="46">
        <v>10</v>
      </c>
      <c r="B140" s="35">
        <v>7021</v>
      </c>
      <c r="C140" s="36" t="s">
        <v>170</v>
      </c>
      <c r="D140" s="81"/>
      <c r="E140" s="82"/>
      <c r="F140" s="14"/>
      <c r="G140" s="15"/>
      <c r="H140" s="15"/>
    </row>
    <row r="141" spans="1:8">
      <c r="A141" s="46">
        <v>11</v>
      </c>
      <c r="B141" s="35">
        <v>7029</v>
      </c>
      <c r="C141" s="36" t="s">
        <v>171</v>
      </c>
      <c r="D141" s="81"/>
      <c r="E141" s="82"/>
      <c r="F141" s="14"/>
      <c r="G141" s="15"/>
      <c r="H141" s="15"/>
    </row>
    <row r="142" spans="1:8">
      <c r="A142" s="46">
        <v>12</v>
      </c>
      <c r="B142" s="32">
        <v>703</v>
      </c>
      <c r="C142" s="33" t="s">
        <v>172</v>
      </c>
      <c r="D142" s="78">
        <f>SUM(D143:D147)</f>
        <v>0</v>
      </c>
      <c r="E142" s="85">
        <f>SUM(E143:E147)</f>
        <v>0</v>
      </c>
      <c r="F142" s="14"/>
      <c r="G142" s="15"/>
      <c r="H142" s="15"/>
    </row>
    <row r="143" spans="1:8">
      <c r="A143" s="46">
        <v>13</v>
      </c>
      <c r="B143" s="35">
        <v>7030</v>
      </c>
      <c r="C143" s="36" t="s">
        <v>173</v>
      </c>
      <c r="D143" s="81"/>
      <c r="E143" s="82"/>
      <c r="F143" s="14"/>
      <c r="G143" s="15"/>
      <c r="H143" s="15"/>
    </row>
    <row r="144" spans="1:8">
      <c r="A144" s="46">
        <v>14</v>
      </c>
      <c r="B144" s="35">
        <v>7031</v>
      </c>
      <c r="C144" s="36" t="s">
        <v>174</v>
      </c>
      <c r="D144" s="81"/>
      <c r="E144" s="82"/>
      <c r="F144" s="14"/>
      <c r="G144" s="15"/>
      <c r="H144" s="15"/>
    </row>
    <row r="145" spans="1:8">
      <c r="A145" s="46">
        <v>15</v>
      </c>
      <c r="B145" s="35">
        <v>7032</v>
      </c>
      <c r="C145" s="36" t="s">
        <v>175</v>
      </c>
      <c r="D145" s="81"/>
      <c r="E145" s="82"/>
      <c r="F145" s="14"/>
      <c r="G145" s="15"/>
      <c r="H145" s="15"/>
    </row>
    <row r="146" spans="1:8">
      <c r="A146" s="46">
        <v>16</v>
      </c>
      <c r="B146" s="35">
        <v>7033</v>
      </c>
      <c r="C146" s="36" t="s">
        <v>176</v>
      </c>
      <c r="D146" s="81"/>
      <c r="E146" s="82"/>
      <c r="F146" s="14"/>
      <c r="G146" s="15"/>
      <c r="H146" s="15"/>
    </row>
    <row r="147" spans="1:8">
      <c r="A147" s="46">
        <v>17</v>
      </c>
      <c r="B147" s="35">
        <v>7035</v>
      </c>
      <c r="C147" s="36" t="s">
        <v>177</v>
      </c>
      <c r="D147" s="81"/>
      <c r="E147" s="82"/>
      <c r="F147" s="14"/>
      <c r="G147" s="15"/>
      <c r="H147" s="15"/>
    </row>
    <row r="148" spans="1:8">
      <c r="A148" s="46">
        <v>18</v>
      </c>
      <c r="B148" s="32">
        <v>704</v>
      </c>
      <c r="C148" s="33" t="s">
        <v>178</v>
      </c>
      <c r="D148" s="78">
        <f>SUM(D149:D152)</f>
        <v>0</v>
      </c>
      <c r="E148" s="85">
        <f>SUM(E149:E152)</f>
        <v>0</v>
      </c>
      <c r="F148" s="14"/>
      <c r="G148" s="15"/>
      <c r="H148" s="15"/>
    </row>
    <row r="149" spans="1:8">
      <c r="A149" s="46">
        <v>19</v>
      </c>
      <c r="B149" s="35">
        <v>7040</v>
      </c>
      <c r="C149" s="36" t="s">
        <v>179</v>
      </c>
      <c r="D149" s="81"/>
      <c r="E149" s="82"/>
      <c r="F149" s="14"/>
      <c r="G149" s="15"/>
      <c r="H149" s="15"/>
    </row>
    <row r="150" spans="1:8">
      <c r="A150" s="46">
        <v>20</v>
      </c>
      <c r="B150" s="35">
        <v>7041</v>
      </c>
      <c r="C150" s="36" t="s">
        <v>180</v>
      </c>
      <c r="D150" s="81"/>
      <c r="E150" s="82"/>
      <c r="F150" s="14"/>
      <c r="G150" s="15"/>
      <c r="H150" s="15"/>
    </row>
    <row r="151" spans="1:8">
      <c r="A151" s="46">
        <v>21</v>
      </c>
      <c r="B151" s="35">
        <v>7042</v>
      </c>
      <c r="C151" s="36" t="s">
        <v>181</v>
      </c>
      <c r="D151" s="81"/>
      <c r="E151" s="82"/>
      <c r="F151" s="14"/>
      <c r="G151" s="15"/>
      <c r="H151" s="15"/>
    </row>
    <row r="152" spans="1:8">
      <c r="A152" s="46">
        <v>22</v>
      </c>
      <c r="B152" s="35">
        <v>7049</v>
      </c>
      <c r="C152" s="36" t="s">
        <v>182</v>
      </c>
      <c r="D152" s="81"/>
      <c r="E152" s="82"/>
      <c r="F152" s="14"/>
      <c r="G152" s="15"/>
      <c r="H152" s="15"/>
    </row>
    <row r="153" spans="1:8">
      <c r="A153" s="46">
        <v>23</v>
      </c>
      <c r="B153" s="32">
        <v>705</v>
      </c>
      <c r="C153" s="33" t="s">
        <v>183</v>
      </c>
      <c r="D153" s="78"/>
      <c r="E153" s="85"/>
      <c r="F153" s="14"/>
      <c r="G153" s="15"/>
      <c r="H153" s="15"/>
    </row>
    <row r="154" spans="1:8">
      <c r="A154" s="46">
        <v>24</v>
      </c>
      <c r="B154" s="32">
        <v>708</v>
      </c>
      <c r="C154" s="33" t="s">
        <v>184</v>
      </c>
      <c r="D154" s="78"/>
      <c r="E154" s="85"/>
      <c r="F154" s="14"/>
      <c r="G154" s="15"/>
      <c r="H154" s="15"/>
    </row>
    <row r="155" spans="1:8">
      <c r="A155" s="46">
        <v>25</v>
      </c>
      <c r="B155" s="32">
        <v>709</v>
      </c>
      <c r="C155" s="33" t="s">
        <v>185</v>
      </c>
      <c r="D155" s="78"/>
      <c r="E155" s="85"/>
      <c r="F155" s="14"/>
      <c r="G155" s="15"/>
      <c r="H155" s="15"/>
    </row>
    <row r="156" spans="1:8">
      <c r="A156" s="46">
        <v>26</v>
      </c>
      <c r="B156" s="79">
        <v>75</v>
      </c>
      <c r="C156" s="80" t="s">
        <v>186</v>
      </c>
      <c r="D156" s="78">
        <f>SUM(D157:D163)</f>
        <v>0</v>
      </c>
      <c r="E156" s="85">
        <f>SUM(E157:E163)</f>
        <v>0</v>
      </c>
      <c r="F156" s="14"/>
      <c r="G156" s="15"/>
      <c r="H156" s="15"/>
    </row>
    <row r="157" spans="1:8">
      <c r="A157" s="46">
        <v>27</v>
      </c>
      <c r="B157" s="35">
        <v>750</v>
      </c>
      <c r="C157" s="36" t="s">
        <v>187</v>
      </c>
      <c r="D157" s="81"/>
      <c r="E157" s="82"/>
      <c r="F157" s="14"/>
      <c r="G157" s="15"/>
      <c r="H157" s="15"/>
    </row>
    <row r="158" spans="1:8">
      <c r="A158" s="46">
        <v>28</v>
      </c>
      <c r="B158" s="35">
        <v>751</v>
      </c>
      <c r="C158" s="36" t="s">
        <v>188</v>
      </c>
      <c r="D158" s="81"/>
      <c r="E158" s="82"/>
      <c r="F158" s="14"/>
      <c r="G158" s="15"/>
      <c r="H158" s="15"/>
    </row>
    <row r="159" spans="1:8">
      <c r="A159" s="46">
        <v>29</v>
      </c>
      <c r="B159" s="35">
        <v>752</v>
      </c>
      <c r="C159" s="36" t="s">
        <v>189</v>
      </c>
      <c r="D159" s="81"/>
      <c r="E159" s="82"/>
      <c r="F159" s="14"/>
      <c r="G159" s="15"/>
      <c r="H159" s="15"/>
    </row>
    <row r="160" spans="1:8">
      <c r="A160" s="46">
        <v>30</v>
      </c>
      <c r="B160" s="35">
        <v>753</v>
      </c>
      <c r="C160" s="36" t="s">
        <v>190</v>
      </c>
      <c r="D160" s="81"/>
      <c r="E160" s="82"/>
      <c r="F160" s="14"/>
      <c r="G160" s="15"/>
      <c r="H160" s="15"/>
    </row>
    <row r="161" spans="1:8">
      <c r="A161" s="46">
        <v>31</v>
      </c>
      <c r="B161" s="35">
        <v>754</v>
      </c>
      <c r="C161" s="36" t="s">
        <v>191</v>
      </c>
      <c r="D161" s="81"/>
      <c r="E161" s="82"/>
      <c r="F161" s="14"/>
      <c r="G161" s="15"/>
      <c r="H161" s="15"/>
    </row>
    <row r="162" spans="1:8">
      <c r="A162" s="46">
        <v>32</v>
      </c>
      <c r="B162" s="35">
        <v>755</v>
      </c>
      <c r="C162" s="36" t="s">
        <v>192</v>
      </c>
      <c r="D162" s="81"/>
      <c r="E162" s="82"/>
      <c r="F162" s="14"/>
      <c r="G162" s="15"/>
      <c r="H162" s="15"/>
    </row>
    <row r="163" spans="1:8">
      <c r="A163" s="46">
        <v>33</v>
      </c>
      <c r="B163" s="35">
        <v>756</v>
      </c>
      <c r="C163" s="36" t="s">
        <v>193</v>
      </c>
      <c r="D163" s="81"/>
      <c r="E163" s="82"/>
      <c r="F163" s="14"/>
      <c r="G163" s="15"/>
      <c r="H163" s="15"/>
    </row>
    <row r="164" spans="1:8">
      <c r="A164" s="46">
        <v>34</v>
      </c>
      <c r="B164" s="79">
        <v>71</v>
      </c>
      <c r="C164" s="80" t="s">
        <v>194</v>
      </c>
      <c r="D164" s="78">
        <f>SUM(D165+D169+D177)</f>
        <v>7684250</v>
      </c>
      <c r="E164" s="78">
        <f>SUM(E165+E169+E177)</f>
        <v>7293038</v>
      </c>
      <c r="F164" s="14"/>
      <c r="G164" s="15"/>
      <c r="H164" s="15"/>
    </row>
    <row r="165" s="1" customFormat="1" spans="1:8">
      <c r="A165" s="46">
        <v>35</v>
      </c>
      <c r="B165" s="32">
        <v>710</v>
      </c>
      <c r="C165" s="33" t="s">
        <v>195</v>
      </c>
      <c r="D165" s="78">
        <f>SUM(D166:D168)</f>
        <v>92880</v>
      </c>
      <c r="E165" s="78">
        <f>SUM(E166:E168)</f>
        <v>73140</v>
      </c>
      <c r="F165" s="11"/>
      <c r="G165" s="12"/>
      <c r="H165" s="12"/>
    </row>
    <row r="166" spans="1:8">
      <c r="A166" s="46">
        <v>36</v>
      </c>
      <c r="B166" s="35">
        <v>7100</v>
      </c>
      <c r="C166" s="36" t="s">
        <v>196</v>
      </c>
      <c r="D166" s="81"/>
      <c r="E166" s="82"/>
      <c r="F166" s="14"/>
      <c r="G166" s="15"/>
      <c r="H166" s="15"/>
    </row>
    <row r="167" spans="1:8">
      <c r="A167" s="46">
        <v>37</v>
      </c>
      <c r="B167" s="35">
        <v>7101</v>
      </c>
      <c r="C167" s="36" t="s">
        <v>197</v>
      </c>
      <c r="D167" s="81"/>
      <c r="E167" s="82"/>
      <c r="F167" s="14"/>
      <c r="G167" s="15"/>
      <c r="H167" s="15"/>
    </row>
    <row r="168" spans="1:8">
      <c r="A168" s="46">
        <v>38</v>
      </c>
      <c r="B168" s="35">
        <v>7109</v>
      </c>
      <c r="C168" s="36" t="s">
        <v>198</v>
      </c>
      <c r="D168" s="81">
        <v>92880</v>
      </c>
      <c r="E168" s="82">
        <v>73140</v>
      </c>
      <c r="F168" s="14"/>
      <c r="G168" s="15"/>
      <c r="H168" s="15"/>
    </row>
    <row r="169" s="1" customFormat="1" spans="1:8">
      <c r="A169" s="46">
        <v>39</v>
      </c>
      <c r="B169" s="32">
        <v>711</v>
      </c>
      <c r="C169" s="33" t="s">
        <v>199</v>
      </c>
      <c r="D169" s="78">
        <f>SUM(D170:D176)</f>
        <v>7591370</v>
      </c>
      <c r="E169" s="85">
        <f>SUM(E170:E176)</f>
        <v>7219898</v>
      </c>
      <c r="F169" s="11"/>
      <c r="G169" s="12"/>
      <c r="H169" s="12"/>
    </row>
    <row r="170" spans="1:8">
      <c r="A170" s="46">
        <v>40</v>
      </c>
      <c r="B170" s="35">
        <v>7110</v>
      </c>
      <c r="C170" s="36" t="s">
        <v>200</v>
      </c>
      <c r="D170" s="81"/>
      <c r="E170" s="82"/>
      <c r="F170" s="14"/>
      <c r="G170" s="15"/>
      <c r="H170" s="15"/>
    </row>
    <row r="171" spans="1:8">
      <c r="A171" s="46">
        <v>41</v>
      </c>
      <c r="B171" s="35">
        <v>7111</v>
      </c>
      <c r="C171" s="36" t="s">
        <v>201</v>
      </c>
      <c r="D171" s="81">
        <v>6153750</v>
      </c>
      <c r="E171" s="82">
        <v>6703750</v>
      </c>
      <c r="F171" s="14"/>
      <c r="G171" s="15"/>
      <c r="H171" s="15"/>
    </row>
    <row r="172" spans="1:8">
      <c r="A172" s="46">
        <v>42</v>
      </c>
      <c r="B172" s="35">
        <v>7112</v>
      </c>
      <c r="C172" s="36" t="s">
        <v>202</v>
      </c>
      <c r="D172" s="81"/>
      <c r="E172" s="82"/>
      <c r="F172" s="14"/>
      <c r="G172" s="15"/>
      <c r="H172" s="15"/>
    </row>
    <row r="173" spans="1:8">
      <c r="A173" s="46">
        <v>43</v>
      </c>
      <c r="B173" s="35">
        <v>7113</v>
      </c>
      <c r="C173" s="36" t="s">
        <v>203</v>
      </c>
      <c r="D173" s="81">
        <v>1185658</v>
      </c>
      <c r="E173" s="82">
        <v>272400</v>
      </c>
      <c r="F173" s="14"/>
      <c r="G173" s="15"/>
      <c r="H173" s="15"/>
    </row>
    <row r="174" spans="1:8">
      <c r="A174" s="46">
        <v>44</v>
      </c>
      <c r="B174" s="35">
        <v>7114</v>
      </c>
      <c r="C174" s="36" t="s">
        <v>204</v>
      </c>
      <c r="D174" s="81"/>
      <c r="E174" s="82"/>
      <c r="F174" s="14"/>
      <c r="G174" s="15"/>
      <c r="H174" s="15"/>
    </row>
    <row r="175" spans="1:8">
      <c r="A175" s="46">
        <v>45</v>
      </c>
      <c r="B175" s="35">
        <v>7115</v>
      </c>
      <c r="C175" s="36" t="s">
        <v>205</v>
      </c>
      <c r="D175" s="81">
        <v>251962</v>
      </c>
      <c r="E175" s="82">
        <v>243748</v>
      </c>
      <c r="F175" s="14"/>
      <c r="G175" s="15"/>
      <c r="H175" s="15"/>
    </row>
    <row r="176" spans="1:8">
      <c r="A176" s="46">
        <v>46</v>
      </c>
      <c r="B176" s="35">
        <v>7116</v>
      </c>
      <c r="C176" s="36" t="s">
        <v>206</v>
      </c>
      <c r="D176" s="81"/>
      <c r="E176" s="82"/>
      <c r="F176" s="14"/>
      <c r="G176" s="15"/>
      <c r="H176" s="15"/>
    </row>
    <row r="177" s="1" customFormat="1" spans="1:8">
      <c r="A177" s="46">
        <v>47</v>
      </c>
      <c r="B177" s="32">
        <v>719</v>
      </c>
      <c r="C177" s="33" t="s">
        <v>207</v>
      </c>
      <c r="D177" s="78"/>
      <c r="E177" s="85"/>
      <c r="F177" s="11"/>
      <c r="G177" s="12"/>
      <c r="H177" s="12"/>
    </row>
    <row r="178" spans="1:8">
      <c r="A178" s="46">
        <v>48</v>
      </c>
      <c r="B178" s="79">
        <v>76</v>
      </c>
      <c r="C178" s="80" t="s">
        <v>208</v>
      </c>
      <c r="D178" s="78">
        <f>SUM(D179:D182)</f>
        <v>0</v>
      </c>
      <c r="E178" s="85">
        <f>SUM(E179:E182)</f>
        <v>0</v>
      </c>
      <c r="F178" s="14"/>
      <c r="G178" s="15"/>
      <c r="H178" s="15"/>
    </row>
    <row r="179" spans="1:8">
      <c r="A179" s="46">
        <v>49</v>
      </c>
      <c r="B179" s="35">
        <v>760</v>
      </c>
      <c r="C179" s="36" t="s">
        <v>209</v>
      </c>
      <c r="D179" s="86"/>
      <c r="E179" s="87"/>
      <c r="F179" s="14"/>
      <c r="G179" s="15"/>
      <c r="H179" s="15"/>
    </row>
    <row r="180" spans="1:8">
      <c r="A180" s="46">
        <v>50</v>
      </c>
      <c r="B180" s="35">
        <v>761</v>
      </c>
      <c r="C180" s="36" t="s">
        <v>210</v>
      </c>
      <c r="D180" s="86"/>
      <c r="E180" s="87"/>
      <c r="F180" s="14"/>
      <c r="G180" s="15"/>
      <c r="H180" s="15"/>
    </row>
    <row r="181" spans="1:8">
      <c r="A181" s="46">
        <v>51</v>
      </c>
      <c r="B181" s="35">
        <v>765</v>
      </c>
      <c r="C181" s="36" t="s">
        <v>211</v>
      </c>
      <c r="D181" s="86"/>
      <c r="E181" s="87"/>
      <c r="F181" s="14"/>
      <c r="G181" s="15"/>
      <c r="H181" s="15"/>
    </row>
    <row r="182" spans="1:8">
      <c r="A182" s="46">
        <v>52</v>
      </c>
      <c r="B182" s="35">
        <v>766</v>
      </c>
      <c r="C182" s="36" t="s">
        <v>212</v>
      </c>
      <c r="D182" s="86"/>
      <c r="E182" s="87"/>
      <c r="F182" s="14"/>
      <c r="G182" s="15"/>
      <c r="H182" s="15"/>
    </row>
    <row r="183" spans="1:8">
      <c r="A183" s="46">
        <v>53</v>
      </c>
      <c r="B183" s="79">
        <v>72</v>
      </c>
      <c r="C183" s="80" t="s">
        <v>213</v>
      </c>
      <c r="D183" s="78">
        <f>D184+D194</f>
        <v>516560677</v>
      </c>
      <c r="E183" s="78">
        <f>E184+E194</f>
        <v>448234117</v>
      </c>
      <c r="F183" s="14"/>
      <c r="G183" s="15"/>
      <c r="H183" s="15"/>
    </row>
    <row r="184" s="1" customFormat="1" spans="1:9">
      <c r="A184" s="46">
        <v>54</v>
      </c>
      <c r="B184" s="32">
        <v>720</v>
      </c>
      <c r="C184" s="33" t="s">
        <v>214</v>
      </c>
      <c r="D184" s="78">
        <f>SUM(D185:D193)</f>
        <v>516560677</v>
      </c>
      <c r="E184" s="78">
        <f>SUM(E185:E193)</f>
        <v>448234117</v>
      </c>
      <c r="F184" s="11"/>
      <c r="G184" s="12"/>
      <c r="H184" s="12"/>
      <c r="I184" s="4"/>
    </row>
    <row r="185" spans="1:8">
      <c r="A185" s="46">
        <v>55</v>
      </c>
      <c r="B185" s="35">
        <v>7200</v>
      </c>
      <c r="C185" s="36" t="s">
        <v>215</v>
      </c>
      <c r="D185" s="81">
        <v>485535312</v>
      </c>
      <c r="E185" s="82">
        <v>419646366</v>
      </c>
      <c r="F185" s="14">
        <f>F204-E191</f>
        <v>485535312</v>
      </c>
      <c r="G185" s="15"/>
      <c r="H185" s="15"/>
    </row>
    <row r="186" spans="1:8">
      <c r="A186" s="46">
        <v>56</v>
      </c>
      <c r="B186" s="35">
        <v>7201</v>
      </c>
      <c r="C186" s="36" t="s">
        <v>216</v>
      </c>
      <c r="D186" s="81"/>
      <c r="E186" s="82"/>
      <c r="F186" s="14"/>
      <c r="G186" s="15"/>
      <c r="H186" s="15"/>
    </row>
    <row r="187" spans="1:8">
      <c r="A187" s="46">
        <v>57</v>
      </c>
      <c r="B187" s="35">
        <v>7202</v>
      </c>
      <c r="C187" s="36" t="s">
        <v>217</v>
      </c>
      <c r="D187" s="81"/>
      <c r="E187" s="82"/>
      <c r="F187" s="14"/>
      <c r="G187" s="15"/>
      <c r="H187" s="15"/>
    </row>
    <row r="188" spans="1:8">
      <c r="A188" s="46">
        <v>58</v>
      </c>
      <c r="B188" s="35">
        <v>7203</v>
      </c>
      <c r="C188" s="36" t="s">
        <v>218</v>
      </c>
      <c r="D188" s="81"/>
      <c r="E188" s="82"/>
      <c r="F188" s="14"/>
      <c r="G188" s="15"/>
      <c r="H188" s="15"/>
    </row>
    <row r="189" spans="1:8">
      <c r="A189" s="46">
        <v>59</v>
      </c>
      <c r="B189" s="35">
        <v>7204</v>
      </c>
      <c r="C189" s="36" t="s">
        <v>219</v>
      </c>
      <c r="D189" s="81"/>
      <c r="E189" s="82"/>
      <c r="F189" s="14"/>
      <c r="G189" s="15"/>
      <c r="H189" s="15"/>
    </row>
    <row r="190" spans="1:8">
      <c r="A190" s="46">
        <v>60</v>
      </c>
      <c r="B190" s="35">
        <v>7205</v>
      </c>
      <c r="C190" s="36" t="s">
        <v>220</v>
      </c>
      <c r="D190" s="81"/>
      <c r="E190" s="82"/>
      <c r="F190" s="14"/>
      <c r="G190" s="15"/>
      <c r="H190" s="15"/>
    </row>
    <row r="191" spans="1:8">
      <c r="A191" s="46">
        <v>61</v>
      </c>
      <c r="B191" s="35">
        <v>7206</v>
      </c>
      <c r="C191" s="36" t="s">
        <v>221</v>
      </c>
      <c r="D191" s="81">
        <v>31025365</v>
      </c>
      <c r="E191" s="82">
        <v>28587751</v>
      </c>
      <c r="F191" s="14"/>
      <c r="G191" s="15"/>
      <c r="H191" s="15"/>
    </row>
    <row r="192" spans="1:8">
      <c r="A192" s="46">
        <v>62</v>
      </c>
      <c r="B192" s="35">
        <v>7207</v>
      </c>
      <c r="C192" s="36" t="s">
        <v>222</v>
      </c>
      <c r="D192" s="81"/>
      <c r="E192" s="82"/>
      <c r="F192" s="14"/>
      <c r="G192" s="15"/>
      <c r="H192" s="15"/>
    </row>
    <row r="193" spans="1:8">
      <c r="A193" s="46">
        <v>63</v>
      </c>
      <c r="B193" s="35">
        <v>7209</v>
      </c>
      <c r="C193" s="36" t="s">
        <v>223</v>
      </c>
      <c r="D193" s="81"/>
      <c r="E193" s="82"/>
      <c r="F193" s="14"/>
      <c r="G193" s="15"/>
      <c r="H193" s="15"/>
    </row>
    <row r="194" s="1" customFormat="1" spans="1:9">
      <c r="A194" s="46">
        <v>64</v>
      </c>
      <c r="B194" s="32">
        <v>721</v>
      </c>
      <c r="C194" s="33" t="s">
        <v>224</v>
      </c>
      <c r="D194" s="78">
        <f>SUM(D195:D196)</f>
        <v>0</v>
      </c>
      <c r="E194" s="85">
        <f>SUM(E195:E196)</f>
        <v>0</v>
      </c>
      <c r="F194" s="11"/>
      <c r="G194" s="12"/>
      <c r="H194" s="12"/>
      <c r="I194" s="4"/>
    </row>
    <row r="195" spans="1:8">
      <c r="A195" s="46">
        <v>65</v>
      </c>
      <c r="B195" s="35"/>
      <c r="C195" s="36" t="s">
        <v>225</v>
      </c>
      <c r="D195" s="81"/>
      <c r="E195" s="82"/>
      <c r="F195" s="14"/>
      <c r="G195" s="15"/>
      <c r="H195" s="15"/>
    </row>
    <row r="196" spans="1:8">
      <c r="A196" s="46">
        <v>66</v>
      </c>
      <c r="B196" s="35"/>
      <c r="C196" s="36" t="s">
        <v>226</v>
      </c>
      <c r="D196" s="81"/>
      <c r="E196" s="82"/>
      <c r="F196" s="14"/>
      <c r="G196" s="15"/>
      <c r="H196" s="15"/>
    </row>
    <row r="197" spans="1:8">
      <c r="A197" s="46">
        <v>67</v>
      </c>
      <c r="B197" s="79"/>
      <c r="C197" s="80" t="s">
        <v>227</v>
      </c>
      <c r="D197" s="86">
        <f>SUM(D198:D202)</f>
        <v>0</v>
      </c>
      <c r="E197" s="87">
        <f>SUM(E198:E202)</f>
        <v>0</v>
      </c>
      <c r="F197" s="14"/>
      <c r="G197" s="15"/>
      <c r="H197" s="15"/>
    </row>
    <row r="198" spans="1:8">
      <c r="A198" s="46">
        <v>68</v>
      </c>
      <c r="B198" s="35">
        <v>781</v>
      </c>
      <c r="C198" s="36" t="s">
        <v>228</v>
      </c>
      <c r="D198" s="81"/>
      <c r="E198" s="82"/>
      <c r="F198" s="14"/>
      <c r="G198" s="15"/>
      <c r="H198" s="15"/>
    </row>
    <row r="199" spans="1:8">
      <c r="A199" s="46">
        <v>69</v>
      </c>
      <c r="B199" s="35">
        <v>782</v>
      </c>
      <c r="C199" s="36" t="s">
        <v>229</v>
      </c>
      <c r="D199" s="81"/>
      <c r="E199" s="82"/>
      <c r="F199" s="14"/>
      <c r="G199" s="15"/>
      <c r="H199" s="15"/>
    </row>
    <row r="200" spans="1:8">
      <c r="A200" s="46">
        <v>70</v>
      </c>
      <c r="B200" s="35">
        <v>783</v>
      </c>
      <c r="C200" s="36" t="s">
        <v>230</v>
      </c>
      <c r="D200" s="81"/>
      <c r="E200" s="82"/>
      <c r="F200" s="14"/>
      <c r="G200" s="15"/>
      <c r="H200" s="15"/>
    </row>
    <row r="201" s="1" customFormat="1" spans="1:8">
      <c r="A201" s="46">
        <v>71</v>
      </c>
      <c r="B201" s="35">
        <v>784</v>
      </c>
      <c r="C201" s="36" t="s">
        <v>231</v>
      </c>
      <c r="D201" s="81"/>
      <c r="E201" s="82"/>
      <c r="F201" s="11"/>
      <c r="G201" s="12"/>
      <c r="H201" s="12"/>
    </row>
    <row r="202" spans="1:8">
      <c r="A202" s="46">
        <v>72</v>
      </c>
      <c r="B202" s="35">
        <v>787</v>
      </c>
      <c r="C202" s="36" t="s">
        <v>232</v>
      </c>
      <c r="D202" s="81"/>
      <c r="E202" s="82"/>
      <c r="F202" s="14"/>
      <c r="G202" s="15"/>
      <c r="H202" s="15"/>
    </row>
    <row r="203" ht="25.5" spans="1:8">
      <c r="A203" s="46">
        <v>73</v>
      </c>
      <c r="B203" s="368" t="s">
        <v>233</v>
      </c>
      <c r="C203" s="80" t="s">
        <v>234</v>
      </c>
      <c r="D203" s="78"/>
      <c r="E203" s="85"/>
      <c r="F203" s="88" t="s">
        <v>235</v>
      </c>
      <c r="G203" s="89" t="s">
        <v>236</v>
      </c>
      <c r="H203" s="89" t="s">
        <v>237</v>
      </c>
    </row>
    <row r="204" spans="1:8">
      <c r="A204" s="46">
        <v>74</v>
      </c>
      <c r="B204" s="32" t="s">
        <v>89</v>
      </c>
      <c r="C204" s="33" t="s">
        <v>238</v>
      </c>
      <c r="D204" s="78">
        <f>SUM(D205+D210+D213+D225+D231+D245+D260+D261)</f>
        <v>518706024</v>
      </c>
      <c r="E204" s="78">
        <f>SUM(E205+E210+E213+E225+E231+E245+E260+E261)</f>
        <v>444132875</v>
      </c>
      <c r="F204" s="90">
        <f>SUM(F205+F210+F213+F225+F231+F245+F260+F261)</f>
        <v>514123063</v>
      </c>
      <c r="G204" s="90">
        <f>SUM(G205+G210+G213+G225+G231+G245+G260+G261)</f>
        <v>28587751</v>
      </c>
      <c r="H204" s="90">
        <f>SUM(H205+H210+H213+H225+H231+H245+H260+H261)</f>
        <v>31025366</v>
      </c>
    </row>
    <row r="205" s="1" customFormat="1" spans="1:8">
      <c r="A205" s="46">
        <v>75</v>
      </c>
      <c r="B205" s="32">
        <v>600</v>
      </c>
      <c r="C205" s="33" t="s">
        <v>239</v>
      </c>
      <c r="D205" s="78">
        <f>SUM(D206:D209)</f>
        <v>299828399</v>
      </c>
      <c r="E205" s="78">
        <f>SUM(E206:E209)</f>
        <v>260218800</v>
      </c>
      <c r="F205" s="91">
        <f>SUM(F206:F209)</f>
        <v>293366387</v>
      </c>
      <c r="G205" s="92">
        <f>SUM(G206:G209)</f>
        <v>20246678</v>
      </c>
      <c r="H205" s="92">
        <f>SUM(H206:H209)</f>
        <v>26708690</v>
      </c>
    </row>
    <row r="206" spans="1:9">
      <c r="A206" s="46">
        <v>76</v>
      </c>
      <c r="B206" s="35">
        <v>6001</v>
      </c>
      <c r="C206" s="36" t="s">
        <v>240</v>
      </c>
      <c r="D206" s="47">
        <f>F206-G206+H206</f>
        <v>295456272</v>
      </c>
      <c r="E206" s="47">
        <v>230630723</v>
      </c>
      <c r="F206" s="47">
        <v>286712294</v>
      </c>
      <c r="G206" s="47">
        <v>17964712</v>
      </c>
      <c r="H206" s="47">
        <v>26708690</v>
      </c>
      <c r="I206" s="95"/>
    </row>
    <row r="207" spans="1:8">
      <c r="A207" s="46">
        <v>77</v>
      </c>
      <c r="B207" s="35">
        <v>6002</v>
      </c>
      <c r="C207" s="36" t="s">
        <v>241</v>
      </c>
      <c r="D207" s="47">
        <f t="shared" ref="D207:D224" si="0">F207-G207+H207</f>
        <v>5829455</v>
      </c>
      <c r="E207" s="47">
        <v>7622222</v>
      </c>
      <c r="F207" s="47">
        <v>6103597</v>
      </c>
      <c r="G207" s="47">
        <v>274142</v>
      </c>
      <c r="H207" s="47"/>
    </row>
    <row r="208" spans="1:8">
      <c r="A208" s="46">
        <v>78</v>
      </c>
      <c r="B208" s="35">
        <v>6003</v>
      </c>
      <c r="C208" s="36" t="s">
        <v>242</v>
      </c>
      <c r="D208" s="47">
        <f t="shared" si="0"/>
        <v>550496</v>
      </c>
      <c r="E208" s="47">
        <v>369000</v>
      </c>
      <c r="F208" s="47">
        <v>550496</v>
      </c>
      <c r="G208" s="47">
        <v>0</v>
      </c>
      <c r="H208" s="47"/>
    </row>
    <row r="209" spans="1:8">
      <c r="A209" s="46">
        <v>79</v>
      </c>
      <c r="B209" s="35">
        <v>6009</v>
      </c>
      <c r="C209" s="36" t="s">
        <v>243</v>
      </c>
      <c r="D209" s="47">
        <f t="shared" si="0"/>
        <v>-2007824</v>
      </c>
      <c r="E209" s="47">
        <v>21596855</v>
      </c>
      <c r="F209" s="47"/>
      <c r="G209" s="47">
        <v>2007824</v>
      </c>
      <c r="H209" s="47"/>
    </row>
    <row r="210" s="1" customFormat="1" spans="1:11">
      <c r="A210" s="46">
        <v>80</v>
      </c>
      <c r="B210" s="32">
        <v>601</v>
      </c>
      <c r="C210" s="33" t="s">
        <v>244</v>
      </c>
      <c r="D210" s="78">
        <f>SUM(D211:D212)</f>
        <v>45508154</v>
      </c>
      <c r="E210" s="85">
        <f>SUM(E211:E212)</f>
        <v>42358649</v>
      </c>
      <c r="F210" s="91">
        <f>SUM(F211:F212)</f>
        <v>47305445</v>
      </c>
      <c r="G210" s="92">
        <f>SUM(G211:G212)</f>
        <v>6113967</v>
      </c>
      <c r="H210" s="92">
        <f>SUM(H211:H212)</f>
        <v>4316676</v>
      </c>
      <c r="K210" s="96">
        <f>G205+G210+G213</f>
        <v>28587751</v>
      </c>
    </row>
    <row r="211" ht="15" spans="1:13">
      <c r="A211" s="46">
        <v>81</v>
      </c>
      <c r="B211" s="35">
        <v>6010</v>
      </c>
      <c r="C211" s="36" t="s">
        <v>245</v>
      </c>
      <c r="D211" s="47">
        <f t="shared" si="0"/>
        <v>40945828</v>
      </c>
      <c r="E211" s="82">
        <v>37980993</v>
      </c>
      <c r="F211" s="14">
        <v>42434473</v>
      </c>
      <c r="G211" s="93">
        <v>5358410</v>
      </c>
      <c r="H211" s="14">
        <v>3869765</v>
      </c>
      <c r="M211" s="4">
        <f>G204-G222</f>
        <v>26646245</v>
      </c>
    </row>
    <row r="212" ht="15" spans="1:8">
      <c r="A212" s="46">
        <v>82</v>
      </c>
      <c r="B212" s="35">
        <v>6011</v>
      </c>
      <c r="C212" s="36" t="s">
        <v>246</v>
      </c>
      <c r="D212" s="47">
        <f t="shared" si="0"/>
        <v>4562326</v>
      </c>
      <c r="E212" s="82">
        <v>4377656</v>
      </c>
      <c r="F212" s="14">
        <v>4870972</v>
      </c>
      <c r="G212" s="93">
        <v>755557</v>
      </c>
      <c r="H212" s="14">
        <v>446911</v>
      </c>
    </row>
    <row r="213" s="1" customFormat="1" spans="1:9">
      <c r="A213" s="46">
        <v>83</v>
      </c>
      <c r="B213" s="32">
        <v>602</v>
      </c>
      <c r="C213" s="33" t="s">
        <v>247</v>
      </c>
      <c r="D213" s="78">
        <f>SUM(D214:D224)</f>
        <v>170675325</v>
      </c>
      <c r="E213" s="85">
        <f>SUM(E214:E224)</f>
        <v>150540927</v>
      </c>
      <c r="F213" s="91">
        <f>SUM(F214:F224)</f>
        <v>172902431</v>
      </c>
      <c r="G213" s="92">
        <f>SUM(G214:G224)</f>
        <v>2227106</v>
      </c>
      <c r="H213" s="92">
        <f>SUM(H214:H224)</f>
        <v>0</v>
      </c>
      <c r="I213" s="96"/>
    </row>
    <row r="214" spans="1:10">
      <c r="A214" s="46">
        <v>84</v>
      </c>
      <c r="B214" s="35">
        <v>602</v>
      </c>
      <c r="C214" s="36" t="s">
        <v>248</v>
      </c>
      <c r="D214" s="47">
        <f>F214-G214+H214</f>
        <v>0</v>
      </c>
      <c r="E214" s="82">
        <v>0</v>
      </c>
      <c r="F214" s="14"/>
      <c r="G214" s="14"/>
      <c r="H214" s="14"/>
      <c r="J214" s="5"/>
    </row>
    <row r="215" spans="1:10">
      <c r="A215" s="46">
        <v>85</v>
      </c>
      <c r="B215" s="35">
        <v>6020</v>
      </c>
      <c r="C215" s="36" t="s">
        <v>249</v>
      </c>
      <c r="D215" s="47">
        <f t="shared" si="0"/>
        <v>2416781</v>
      </c>
      <c r="E215" s="47">
        <v>4022245</v>
      </c>
      <c r="F215" s="14">
        <v>2416781</v>
      </c>
      <c r="G215" s="14"/>
      <c r="H215" s="14"/>
      <c r="J215" s="5"/>
    </row>
    <row r="216" spans="1:10">
      <c r="A216" s="46">
        <v>86</v>
      </c>
      <c r="B216" s="35">
        <v>6021</v>
      </c>
      <c r="C216" s="36" t="s">
        <v>250</v>
      </c>
      <c r="D216" s="47">
        <f t="shared" si="0"/>
        <v>102859727</v>
      </c>
      <c r="E216" s="47">
        <v>92853895</v>
      </c>
      <c r="F216" s="14">
        <v>102335327</v>
      </c>
      <c r="G216" s="14">
        <v>-524400</v>
      </c>
      <c r="H216" s="14"/>
      <c r="J216" s="5"/>
    </row>
    <row r="217" spans="1:10">
      <c r="A217" s="46">
        <v>87</v>
      </c>
      <c r="B217" s="35">
        <v>6022</v>
      </c>
      <c r="C217" s="36" t="s">
        <v>251</v>
      </c>
      <c r="D217" s="47">
        <f t="shared" si="0"/>
        <v>30654695</v>
      </c>
      <c r="E217" s="47">
        <v>24571414</v>
      </c>
      <c r="F217" s="14">
        <v>31464695</v>
      </c>
      <c r="G217" s="14">
        <v>810000</v>
      </c>
      <c r="H217" s="14"/>
      <c r="J217" s="5"/>
    </row>
    <row r="218" spans="1:10">
      <c r="A218" s="46">
        <v>88</v>
      </c>
      <c r="B218" s="35">
        <v>6023</v>
      </c>
      <c r="C218" s="36" t="s">
        <v>252</v>
      </c>
      <c r="D218" s="47">
        <f t="shared" si="0"/>
        <v>9290214</v>
      </c>
      <c r="E218" s="47">
        <v>10344015</v>
      </c>
      <c r="F218" s="14">
        <v>9290214</v>
      </c>
      <c r="G218" s="14"/>
      <c r="H218" s="14"/>
      <c r="J218" s="5"/>
    </row>
    <row r="219" spans="1:10">
      <c r="A219" s="46">
        <v>89</v>
      </c>
      <c r="B219" s="35">
        <v>6024</v>
      </c>
      <c r="C219" s="36" t="s">
        <v>253</v>
      </c>
      <c r="D219" s="47">
        <f t="shared" si="0"/>
        <v>2278938</v>
      </c>
      <c r="E219" s="47">
        <v>2210767</v>
      </c>
      <c r="F219" s="14">
        <v>2278938</v>
      </c>
      <c r="G219" s="14"/>
      <c r="H219" s="14"/>
      <c r="J219" s="5"/>
    </row>
    <row r="220" spans="1:10">
      <c r="A220" s="46">
        <v>90</v>
      </c>
      <c r="B220" s="35">
        <v>6025</v>
      </c>
      <c r="C220" s="36" t="s">
        <v>254</v>
      </c>
      <c r="D220" s="47">
        <f t="shared" si="0"/>
        <v>13378756</v>
      </c>
      <c r="E220" s="47">
        <v>14597085</v>
      </c>
      <c r="F220" s="14">
        <v>13378756</v>
      </c>
      <c r="G220" s="14"/>
      <c r="H220" s="14"/>
      <c r="J220" s="5"/>
    </row>
    <row r="221" spans="1:10">
      <c r="A221" s="46">
        <v>91</v>
      </c>
      <c r="B221" s="35">
        <v>6026</v>
      </c>
      <c r="C221" s="36" t="s">
        <v>255</v>
      </c>
      <c r="D221" s="47">
        <f t="shared" si="0"/>
        <v>0</v>
      </c>
      <c r="E221" s="47">
        <v>0</v>
      </c>
      <c r="F221" s="14"/>
      <c r="G221" s="14"/>
      <c r="H221" s="14"/>
      <c r="J221" s="5"/>
    </row>
    <row r="222" spans="1:10">
      <c r="A222" s="46">
        <v>92</v>
      </c>
      <c r="B222" s="35">
        <v>6027</v>
      </c>
      <c r="C222" s="36" t="s">
        <v>256</v>
      </c>
      <c r="D222" s="47">
        <f t="shared" si="0"/>
        <v>2995202</v>
      </c>
      <c r="E222" s="47">
        <v>1941506</v>
      </c>
      <c r="F222" s="14">
        <v>4936708</v>
      </c>
      <c r="G222" s="14">
        <v>1941506</v>
      </c>
      <c r="H222" s="14"/>
      <c r="J222" s="5"/>
    </row>
    <row r="223" spans="1:10">
      <c r="A223" s="46">
        <v>93</v>
      </c>
      <c r="B223" s="35">
        <v>6028</v>
      </c>
      <c r="C223" s="36" t="s">
        <v>257</v>
      </c>
      <c r="D223" s="47">
        <f t="shared" si="0"/>
        <v>0</v>
      </c>
      <c r="E223" s="47">
        <v>0</v>
      </c>
      <c r="F223" s="14"/>
      <c r="G223" s="94"/>
      <c r="H223" s="14"/>
      <c r="J223" s="5"/>
    </row>
    <row r="224" spans="1:10">
      <c r="A224" s="31">
        <v>94</v>
      </c>
      <c r="B224" s="35">
        <v>6029</v>
      </c>
      <c r="C224" s="36" t="s">
        <v>258</v>
      </c>
      <c r="D224" s="47">
        <f t="shared" si="0"/>
        <v>6801012</v>
      </c>
      <c r="E224" s="47">
        <v>0</v>
      </c>
      <c r="F224" s="14">
        <v>6801012</v>
      </c>
      <c r="G224" s="94"/>
      <c r="H224" s="14"/>
      <c r="J224" s="5"/>
    </row>
    <row r="225" spans="1:8">
      <c r="A225" s="46">
        <v>95</v>
      </c>
      <c r="B225" s="32">
        <v>603</v>
      </c>
      <c r="C225" s="33" t="s">
        <v>259</v>
      </c>
      <c r="D225" s="78">
        <f>SUM(D226:D230)</f>
        <v>0</v>
      </c>
      <c r="E225" s="85">
        <f>SUM(E226:E230)</f>
        <v>0</v>
      </c>
      <c r="F225" s="14"/>
      <c r="G225" s="15"/>
      <c r="H225" s="14"/>
    </row>
    <row r="226" spans="1:8">
      <c r="A226" s="46">
        <v>96</v>
      </c>
      <c r="B226" s="35">
        <v>6030</v>
      </c>
      <c r="C226" s="36" t="s">
        <v>260</v>
      </c>
      <c r="D226" s="81"/>
      <c r="E226" s="82"/>
      <c r="F226" s="14"/>
      <c r="G226" s="15"/>
      <c r="H226" s="14"/>
    </row>
    <row r="227" spans="1:8">
      <c r="A227" s="46">
        <v>97</v>
      </c>
      <c r="B227" s="35">
        <v>6031</v>
      </c>
      <c r="C227" s="36" t="s">
        <v>261</v>
      </c>
      <c r="D227" s="81"/>
      <c r="E227" s="82"/>
      <c r="F227" s="14"/>
      <c r="G227" s="15"/>
      <c r="H227" s="14"/>
    </row>
    <row r="228" spans="1:8">
      <c r="A228" s="46">
        <v>98</v>
      </c>
      <c r="B228" s="35">
        <v>6032</v>
      </c>
      <c r="C228" s="36" t="s">
        <v>262</v>
      </c>
      <c r="D228" s="81"/>
      <c r="E228" s="82"/>
      <c r="F228" s="14"/>
      <c r="G228" s="15"/>
      <c r="H228" s="15"/>
    </row>
    <row r="229" spans="1:8">
      <c r="A229" s="46">
        <v>99</v>
      </c>
      <c r="B229" s="35">
        <v>6033</v>
      </c>
      <c r="C229" s="36" t="s">
        <v>263</v>
      </c>
      <c r="D229" s="81"/>
      <c r="E229" s="82"/>
      <c r="F229" s="14"/>
      <c r="G229" s="15"/>
      <c r="H229" s="15"/>
    </row>
    <row r="230" spans="1:8">
      <c r="A230" s="46">
        <v>100</v>
      </c>
      <c r="B230" s="35">
        <v>6039</v>
      </c>
      <c r="C230" s="36" t="s">
        <v>264</v>
      </c>
      <c r="D230" s="81"/>
      <c r="E230" s="82"/>
      <c r="F230" s="14"/>
      <c r="G230" s="15"/>
      <c r="H230" s="15"/>
    </row>
    <row r="231" s="1" customFormat="1" spans="1:8">
      <c r="A231" s="46">
        <v>101</v>
      </c>
      <c r="B231" s="32"/>
      <c r="C231" s="33" t="s">
        <v>265</v>
      </c>
      <c r="D231" s="78">
        <f>SUM(D232+D237+D242)</f>
        <v>548800</v>
      </c>
      <c r="E231" s="78">
        <f>SUM(E232+E237+E242)</f>
        <v>1081380</v>
      </c>
      <c r="F231" s="90">
        <f>SUM(F232+F237+F242)</f>
        <v>548800</v>
      </c>
      <c r="G231" s="78">
        <f>SUM(G232+G237+G242)</f>
        <v>0</v>
      </c>
      <c r="H231" s="78">
        <f>SUM(H232+H237+H242)</f>
        <v>0</v>
      </c>
    </row>
    <row r="232" s="1" customFormat="1" spans="1:8">
      <c r="A232" s="46">
        <v>102</v>
      </c>
      <c r="B232" s="32">
        <v>604</v>
      </c>
      <c r="C232" s="33" t="s">
        <v>266</v>
      </c>
      <c r="D232" s="78">
        <f>SUM(D233:D236)</f>
        <v>0</v>
      </c>
      <c r="E232" s="78">
        <f>SUM(E233:E236)</f>
        <v>0</v>
      </c>
      <c r="F232" s="90">
        <f>SUM(F233:F236)</f>
        <v>0</v>
      </c>
      <c r="G232" s="78">
        <f>SUM(G233:G236)</f>
        <v>0</v>
      </c>
      <c r="H232" s="78">
        <f>SUM(H233:H236)</f>
        <v>0</v>
      </c>
    </row>
    <row r="233" spans="1:8">
      <c r="A233" s="46">
        <v>103</v>
      </c>
      <c r="B233" s="35">
        <v>6040</v>
      </c>
      <c r="C233" s="36" t="s">
        <v>267</v>
      </c>
      <c r="D233" s="81"/>
      <c r="E233" s="82"/>
      <c r="F233" s="14"/>
      <c r="G233" s="15"/>
      <c r="H233" s="15"/>
    </row>
    <row r="234" spans="1:8">
      <c r="A234" s="46">
        <v>104</v>
      </c>
      <c r="B234" s="35">
        <v>6041</v>
      </c>
      <c r="C234" s="36" t="s">
        <v>268</v>
      </c>
      <c r="D234" s="81"/>
      <c r="E234" s="82"/>
      <c r="F234" s="14"/>
      <c r="G234" s="15"/>
      <c r="H234" s="15"/>
    </row>
    <row r="235" spans="1:8">
      <c r="A235" s="46">
        <v>105</v>
      </c>
      <c r="B235" s="35">
        <v>6042</v>
      </c>
      <c r="C235" s="36" t="s">
        <v>269</v>
      </c>
      <c r="D235" s="81"/>
      <c r="E235" s="82"/>
      <c r="F235" s="14"/>
      <c r="G235" s="15"/>
      <c r="H235" s="15"/>
    </row>
    <row r="236" spans="1:8">
      <c r="A236" s="46">
        <v>106</v>
      </c>
      <c r="B236" s="35">
        <v>6044</v>
      </c>
      <c r="C236" s="36" t="s">
        <v>270</v>
      </c>
      <c r="D236" s="81"/>
      <c r="E236" s="82"/>
      <c r="F236" s="14"/>
      <c r="G236" s="15"/>
      <c r="H236" s="15"/>
    </row>
    <row r="237" s="1" customFormat="1" spans="1:8">
      <c r="A237" s="46">
        <v>107</v>
      </c>
      <c r="B237" s="32">
        <v>605</v>
      </c>
      <c r="C237" s="33" t="s">
        <v>271</v>
      </c>
      <c r="D237" s="78">
        <f>SUM(D238:D241)</f>
        <v>0</v>
      </c>
      <c r="E237" s="85">
        <f>SUM(E238:E241)</f>
        <v>0</v>
      </c>
      <c r="F237" s="90">
        <f>SUM(F238:F241)</f>
        <v>0</v>
      </c>
      <c r="G237" s="78">
        <f>SUM(G238:G241)</f>
        <v>0</v>
      </c>
      <c r="H237" s="78">
        <f>SUM(H238:H241)</f>
        <v>0</v>
      </c>
    </row>
    <row r="238" spans="1:8">
      <c r="A238" s="46">
        <v>108</v>
      </c>
      <c r="B238" s="35">
        <v>6051</v>
      </c>
      <c r="C238" s="36" t="s">
        <v>272</v>
      </c>
      <c r="D238" s="81"/>
      <c r="E238" s="82"/>
      <c r="F238" s="14"/>
      <c r="G238" s="15"/>
      <c r="H238" s="15"/>
    </row>
    <row r="239" spans="1:8">
      <c r="A239" s="46">
        <v>109</v>
      </c>
      <c r="B239" s="35">
        <v>6052</v>
      </c>
      <c r="C239" s="36" t="s">
        <v>273</v>
      </c>
      <c r="D239" s="81"/>
      <c r="E239" s="82"/>
      <c r="F239" s="14"/>
      <c r="G239" s="15"/>
      <c r="H239" s="15"/>
    </row>
    <row r="240" spans="1:8">
      <c r="A240" s="46">
        <v>110</v>
      </c>
      <c r="B240" s="35">
        <v>6053</v>
      </c>
      <c r="C240" s="36" t="s">
        <v>274</v>
      </c>
      <c r="D240" s="81"/>
      <c r="E240" s="82"/>
      <c r="F240" s="14"/>
      <c r="G240" s="15"/>
      <c r="H240" s="15"/>
    </row>
    <row r="241" spans="1:8">
      <c r="A241" s="46">
        <v>111</v>
      </c>
      <c r="B241" s="35">
        <v>6059</v>
      </c>
      <c r="C241" s="36" t="s">
        <v>275</v>
      </c>
      <c r="D241" s="81"/>
      <c r="E241" s="82"/>
      <c r="F241" s="14"/>
      <c r="G241" s="15"/>
      <c r="H241" s="15"/>
    </row>
    <row r="242" s="1" customFormat="1" spans="1:8">
      <c r="A242" s="46">
        <v>112</v>
      </c>
      <c r="B242" s="32">
        <v>606</v>
      </c>
      <c r="C242" s="33" t="s">
        <v>276</v>
      </c>
      <c r="D242" s="78">
        <f>SUM(D243:D244)</f>
        <v>548800</v>
      </c>
      <c r="E242" s="78">
        <f>SUM(E243:E244)</f>
        <v>1081380</v>
      </c>
      <c r="F242" s="90">
        <f>SUM(F243:F244)</f>
        <v>548800</v>
      </c>
      <c r="G242" s="78">
        <f>SUM(G243:G244)</f>
        <v>0</v>
      </c>
      <c r="H242" s="78">
        <f>SUM(H243:H244)</f>
        <v>0</v>
      </c>
    </row>
    <row r="243" spans="1:8">
      <c r="A243" s="46">
        <v>113</v>
      </c>
      <c r="B243" s="35">
        <v>6060</v>
      </c>
      <c r="C243" s="36" t="s">
        <v>277</v>
      </c>
      <c r="D243" s="47"/>
      <c r="E243" s="82"/>
      <c r="F243" s="14"/>
      <c r="G243" s="15"/>
      <c r="H243" s="15"/>
    </row>
    <row r="244" spans="1:8">
      <c r="A244" s="46">
        <v>114</v>
      </c>
      <c r="B244" s="35">
        <v>6061</v>
      </c>
      <c r="C244" s="36" t="s">
        <v>278</v>
      </c>
      <c r="D244" s="47">
        <f>F244-G244+H244</f>
        <v>548800</v>
      </c>
      <c r="E244" s="82">
        <v>1081380</v>
      </c>
      <c r="F244" s="14">
        <v>548800</v>
      </c>
      <c r="G244" s="15">
        <v>0</v>
      </c>
      <c r="H244" s="15">
        <v>0</v>
      </c>
    </row>
    <row r="245" s="1" customFormat="1" spans="1:8">
      <c r="A245" s="46">
        <v>115</v>
      </c>
      <c r="B245" s="32"/>
      <c r="C245" s="33" t="s">
        <v>279</v>
      </c>
      <c r="D245" s="78">
        <f>SUM(D246+D251)</f>
        <v>0</v>
      </c>
      <c r="E245" s="85">
        <f>SUM(E246+E251)</f>
        <v>0</v>
      </c>
      <c r="F245" s="90">
        <f>SUM(F246+F251)</f>
        <v>0</v>
      </c>
      <c r="G245" s="78">
        <f>SUM(G246+G251)</f>
        <v>0</v>
      </c>
      <c r="H245" s="78">
        <f>SUM(H246+H251)</f>
        <v>0</v>
      </c>
    </row>
    <row r="246" spans="1:8">
      <c r="A246" s="46">
        <v>116</v>
      </c>
      <c r="B246" s="32">
        <v>65</v>
      </c>
      <c r="C246" s="33" t="s">
        <v>280</v>
      </c>
      <c r="D246" s="78">
        <f>SUM(D247:D250)</f>
        <v>0</v>
      </c>
      <c r="E246" s="85">
        <f>SUM(E247:E250)</f>
        <v>0</v>
      </c>
      <c r="F246" s="90">
        <f>SUM(F247:F250)</f>
        <v>0</v>
      </c>
      <c r="G246" s="78">
        <f>SUM(G247:G250)</f>
        <v>0</v>
      </c>
      <c r="H246" s="78">
        <f>SUM(H247:H250)</f>
        <v>0</v>
      </c>
    </row>
    <row r="247" spans="1:8">
      <c r="A247" s="46">
        <v>117</v>
      </c>
      <c r="B247" s="35">
        <v>650</v>
      </c>
      <c r="C247" s="36" t="s">
        <v>281</v>
      </c>
      <c r="D247" s="81"/>
      <c r="E247" s="82"/>
      <c r="F247" s="14"/>
      <c r="G247" s="15"/>
      <c r="H247" s="15"/>
    </row>
    <row r="248" spans="1:8">
      <c r="A248" s="46">
        <v>118</v>
      </c>
      <c r="B248" s="35">
        <v>651</v>
      </c>
      <c r="C248" s="36" t="s">
        <v>282</v>
      </c>
      <c r="D248" s="81"/>
      <c r="E248" s="82"/>
      <c r="F248" s="14"/>
      <c r="G248" s="15"/>
      <c r="H248" s="15"/>
    </row>
    <row r="249" spans="1:8">
      <c r="A249" s="46">
        <v>119</v>
      </c>
      <c r="B249" s="35">
        <v>652</v>
      </c>
      <c r="C249" s="36" t="s">
        <v>283</v>
      </c>
      <c r="D249" s="81"/>
      <c r="E249" s="82"/>
      <c r="F249" s="14"/>
      <c r="G249" s="15"/>
      <c r="H249" s="15"/>
    </row>
    <row r="250" spans="1:8">
      <c r="A250" s="46">
        <v>120</v>
      </c>
      <c r="B250" s="35">
        <v>656</v>
      </c>
      <c r="C250" s="36" t="s">
        <v>284</v>
      </c>
      <c r="D250" s="81"/>
      <c r="E250" s="82">
        <v>0</v>
      </c>
      <c r="F250" s="14"/>
      <c r="G250" s="15"/>
      <c r="H250" s="15"/>
    </row>
    <row r="251" spans="1:8">
      <c r="A251" s="46">
        <v>121</v>
      </c>
      <c r="B251" s="32">
        <v>66</v>
      </c>
      <c r="C251" s="33" t="s">
        <v>285</v>
      </c>
      <c r="D251" s="78">
        <f>SUM(D252:D254)</f>
        <v>0</v>
      </c>
      <c r="E251" s="85">
        <f>SUM(E252:E254)</f>
        <v>0</v>
      </c>
      <c r="F251" s="90">
        <f>SUM(F252:F254)</f>
        <v>0</v>
      </c>
      <c r="G251" s="78">
        <f>SUM(G252:G254)</f>
        <v>0</v>
      </c>
      <c r="H251" s="78">
        <f>SUM(H252:H254)</f>
        <v>0</v>
      </c>
    </row>
    <row r="252" spans="1:8">
      <c r="A252" s="46">
        <v>122</v>
      </c>
      <c r="B252" s="35">
        <v>660</v>
      </c>
      <c r="C252" s="36" t="s">
        <v>286</v>
      </c>
      <c r="D252" s="81"/>
      <c r="E252" s="82"/>
      <c r="F252" s="14"/>
      <c r="G252" s="15"/>
      <c r="H252" s="15"/>
    </row>
    <row r="253" spans="1:8">
      <c r="A253" s="46">
        <v>123</v>
      </c>
      <c r="B253" s="35">
        <v>661</v>
      </c>
      <c r="C253" s="36" t="s">
        <v>287</v>
      </c>
      <c r="D253" s="81"/>
      <c r="E253" s="82"/>
      <c r="F253" s="14"/>
      <c r="G253" s="15"/>
      <c r="H253" s="15"/>
    </row>
    <row r="254" spans="1:8">
      <c r="A254" s="46">
        <v>124</v>
      </c>
      <c r="B254" s="35">
        <v>662</v>
      </c>
      <c r="C254" s="36" t="s">
        <v>288</v>
      </c>
      <c r="D254" s="81"/>
      <c r="E254" s="82"/>
      <c r="F254" s="14"/>
      <c r="G254" s="15"/>
      <c r="H254" s="15"/>
    </row>
    <row r="255" s="1" customFormat="1" spans="1:8">
      <c r="A255" s="46">
        <v>125</v>
      </c>
      <c r="B255" s="32"/>
      <c r="C255" s="33" t="s">
        <v>289</v>
      </c>
      <c r="D255" s="78">
        <f>SUM(D256:D259)</f>
        <v>0</v>
      </c>
      <c r="E255" s="85">
        <f>SUM(E256:E259)</f>
        <v>0</v>
      </c>
      <c r="F255" s="90">
        <f>SUM(F256:F259)</f>
        <v>0</v>
      </c>
      <c r="G255" s="78">
        <f>SUM(G256:G259)</f>
        <v>0</v>
      </c>
      <c r="H255" s="78">
        <f>SUM(H256:H259)</f>
        <v>0</v>
      </c>
    </row>
    <row r="256" spans="1:8">
      <c r="A256" s="46">
        <v>126</v>
      </c>
      <c r="B256" s="35">
        <v>681</v>
      </c>
      <c r="C256" s="36" t="s">
        <v>290</v>
      </c>
      <c r="D256" s="81"/>
      <c r="E256" s="82"/>
      <c r="F256" s="14"/>
      <c r="G256" s="15"/>
      <c r="H256" s="15"/>
    </row>
    <row r="257" spans="1:8">
      <c r="A257" s="46">
        <v>127</v>
      </c>
      <c r="B257" s="35">
        <v>682</v>
      </c>
      <c r="C257" s="36" t="s">
        <v>291</v>
      </c>
      <c r="D257" s="81"/>
      <c r="E257" s="82"/>
      <c r="F257" s="14"/>
      <c r="G257" s="15"/>
      <c r="H257" s="15"/>
    </row>
    <row r="258" spans="1:8">
      <c r="A258" s="46">
        <v>128</v>
      </c>
      <c r="B258" s="35">
        <v>683</v>
      </c>
      <c r="C258" s="36" t="s">
        <v>292</v>
      </c>
      <c r="D258" s="81"/>
      <c r="E258" s="82"/>
      <c r="F258" s="14"/>
      <c r="G258" s="15"/>
      <c r="H258" s="15"/>
    </row>
    <row r="259" spans="1:8">
      <c r="A259" s="46">
        <v>129</v>
      </c>
      <c r="B259" s="35">
        <v>686</v>
      </c>
      <c r="C259" s="36" t="s">
        <v>293</v>
      </c>
      <c r="D259" s="81"/>
      <c r="E259" s="82"/>
      <c r="F259" s="14"/>
      <c r="G259" s="15"/>
      <c r="H259" s="15"/>
    </row>
    <row r="260" spans="1:8">
      <c r="A260" s="46">
        <v>130</v>
      </c>
      <c r="B260" s="368" t="s">
        <v>294</v>
      </c>
      <c r="C260" s="80" t="s">
        <v>295</v>
      </c>
      <c r="D260" s="78">
        <f>F18</f>
        <v>-1803790.5</v>
      </c>
      <c r="E260" s="85">
        <v>2559545.5</v>
      </c>
      <c r="F260" s="14"/>
      <c r="G260" s="15"/>
      <c r="H260" s="15"/>
    </row>
    <row r="261" spans="1:8">
      <c r="A261" s="46">
        <v>131</v>
      </c>
      <c r="B261" s="79"/>
      <c r="C261" s="80" t="s">
        <v>296</v>
      </c>
      <c r="D261" s="78">
        <f>SUM(D262:D268)</f>
        <v>3949136.5</v>
      </c>
      <c r="E261" s="78">
        <f>SUM(E262:E268)</f>
        <v>-12626426.5</v>
      </c>
      <c r="F261" s="14"/>
      <c r="G261" s="15"/>
      <c r="H261" s="15"/>
    </row>
    <row r="262" customFormat="1" ht="15" spans="1:8">
      <c r="A262" s="97">
        <v>132</v>
      </c>
      <c r="B262" s="98">
        <v>828</v>
      </c>
      <c r="C262" s="36" t="s">
        <v>297</v>
      </c>
      <c r="D262" s="99"/>
      <c r="E262" s="99"/>
      <c r="F262" s="100"/>
      <c r="G262" s="100"/>
      <c r="H262" s="100"/>
    </row>
    <row r="263" customFormat="1" ht="15" spans="1:8">
      <c r="A263" s="97">
        <v>133</v>
      </c>
      <c r="B263" s="98">
        <v>831</v>
      </c>
      <c r="C263" s="36" t="s">
        <v>298</v>
      </c>
      <c r="D263" s="99">
        <v>1865520</v>
      </c>
      <c r="E263" s="99"/>
      <c r="F263" s="100"/>
      <c r="G263" s="100"/>
      <c r="H263" s="100"/>
    </row>
    <row r="264" customFormat="1" ht="15" spans="1:8">
      <c r="A264" s="97">
        <v>134</v>
      </c>
      <c r="B264" s="98">
        <v>8420</v>
      </c>
      <c r="C264" s="36" t="s">
        <v>299</v>
      </c>
      <c r="D264" s="99">
        <v>279826</v>
      </c>
      <c r="E264" s="99">
        <v>-12626426.5</v>
      </c>
      <c r="F264" s="100"/>
      <c r="G264" s="100"/>
      <c r="H264" s="100"/>
    </row>
    <row r="265" customFormat="1" ht="15" spans="1:8">
      <c r="A265" s="97">
        <v>135</v>
      </c>
      <c r="B265" s="98">
        <v>8421</v>
      </c>
      <c r="C265" s="36" t="s">
        <v>300</v>
      </c>
      <c r="D265" s="99"/>
      <c r="E265" s="99"/>
      <c r="F265" s="100"/>
      <c r="G265" s="100"/>
      <c r="H265" s="100"/>
    </row>
    <row r="266" customFormat="1" ht="15" spans="1:8">
      <c r="A266" s="97">
        <v>136</v>
      </c>
      <c r="B266" s="98">
        <v>8422</v>
      </c>
      <c r="C266" s="36" t="s">
        <v>301</v>
      </c>
      <c r="D266" s="99"/>
      <c r="E266" s="99"/>
      <c r="F266" s="100"/>
      <c r="G266" s="100"/>
      <c r="H266" s="100"/>
    </row>
    <row r="267" customFormat="1" ht="15" spans="1:8">
      <c r="A267" s="97">
        <v>137</v>
      </c>
      <c r="B267" s="98">
        <v>8423</v>
      </c>
      <c r="C267" s="36" t="s">
        <v>302</v>
      </c>
      <c r="D267" s="99">
        <v>1803790.5</v>
      </c>
      <c r="E267" s="99"/>
      <c r="F267" s="100"/>
      <c r="G267" s="100"/>
      <c r="H267" s="100"/>
    </row>
    <row r="268" customFormat="1" ht="15" spans="1:8">
      <c r="A268" s="97">
        <v>138</v>
      </c>
      <c r="B268" s="98">
        <v>8424</v>
      </c>
      <c r="C268" s="36" t="s">
        <v>303</v>
      </c>
      <c r="D268" s="99"/>
      <c r="E268" s="99"/>
      <c r="F268" s="100"/>
      <c r="G268" s="100"/>
      <c r="H268" s="100"/>
    </row>
    <row r="269" spans="1:8">
      <c r="A269" s="101">
        <v>132</v>
      </c>
      <c r="B269" s="369" t="s">
        <v>304</v>
      </c>
      <c r="C269" s="103" t="s">
        <v>305</v>
      </c>
      <c r="D269" s="104">
        <f>SUM(D131-D204)</f>
        <v>5538903</v>
      </c>
      <c r="E269" s="104">
        <f>SUM(E131-E204)</f>
        <v>11394280</v>
      </c>
      <c r="F269" s="14"/>
      <c r="G269" s="15"/>
      <c r="H269" s="15"/>
    </row>
    <row r="270" s="1" customFormat="1" ht="13.5" spans="1:8">
      <c r="A270" s="105"/>
      <c r="B270" s="106"/>
      <c r="C270" s="107" t="s">
        <v>306</v>
      </c>
      <c r="D270" s="108"/>
      <c r="E270" s="108"/>
      <c r="F270" s="11"/>
      <c r="G270" s="12"/>
      <c r="H270" s="12"/>
    </row>
    <row r="271" spans="6:8">
      <c r="F271" s="14"/>
      <c r="G271" s="15"/>
      <c r="H271" s="15"/>
    </row>
    <row r="272" spans="1:8">
      <c r="A272" s="56" t="s">
        <v>140</v>
      </c>
      <c r="B272" s="57"/>
      <c r="C272" s="33" t="s">
        <v>141</v>
      </c>
      <c r="D272" s="58" t="s">
        <v>142</v>
      </c>
      <c r="E272" s="58" t="s">
        <v>142</v>
      </c>
      <c r="F272" s="14"/>
      <c r="G272" s="15"/>
      <c r="H272" s="15"/>
    </row>
    <row r="273" spans="1:8">
      <c r="A273" s="59" t="s">
        <v>143</v>
      </c>
      <c r="B273" s="60"/>
      <c r="C273" s="36" t="s">
        <v>307</v>
      </c>
      <c r="D273" s="58">
        <f>D131-D204-D269</f>
        <v>0</v>
      </c>
      <c r="E273" s="58">
        <f>E131-E204-E269</f>
        <v>0</v>
      </c>
      <c r="F273" s="14"/>
      <c r="G273" s="15"/>
      <c r="H273" s="15"/>
    </row>
    <row r="274" spans="1:8">
      <c r="A274" s="59" t="s">
        <v>145</v>
      </c>
      <c r="B274" s="60"/>
      <c r="C274" s="36" t="s">
        <v>308</v>
      </c>
      <c r="D274" s="58">
        <f>D269-D107</f>
        <v>0</v>
      </c>
      <c r="E274" s="58">
        <f>E269-E107</f>
        <v>0</v>
      </c>
      <c r="F274" s="14"/>
      <c r="G274" s="15"/>
      <c r="H274" s="15"/>
    </row>
    <row r="275" spans="1:8">
      <c r="A275" s="109" t="s">
        <v>309</v>
      </c>
      <c r="B275" s="110"/>
      <c r="C275" s="111" t="s">
        <v>310</v>
      </c>
      <c r="D275" s="112">
        <f>D260-F18</f>
        <v>0</v>
      </c>
      <c r="E275" s="113" t="s">
        <v>311</v>
      </c>
      <c r="F275" s="14"/>
      <c r="G275" s="15"/>
      <c r="H275" s="15"/>
    </row>
    <row r="276" spans="1:8">
      <c r="A276" s="114"/>
      <c r="B276" s="115"/>
      <c r="C276" s="116" t="s">
        <v>312</v>
      </c>
      <c r="D276" s="117"/>
      <c r="E276" s="118"/>
      <c r="F276" s="14"/>
      <c r="G276" s="15"/>
      <c r="H276" s="15"/>
    </row>
    <row r="277" spans="6:8">
      <c r="F277" s="14"/>
      <c r="G277" s="15"/>
      <c r="H277" s="15"/>
    </row>
    <row r="278" spans="6:8">
      <c r="F278" s="14"/>
      <c r="G278" s="15"/>
      <c r="H278" s="15"/>
    </row>
    <row r="279" s="2" customFormat="1" ht="15" spans="1:8">
      <c r="A279" s="64" t="s">
        <v>0</v>
      </c>
      <c r="B279" s="64"/>
      <c r="C279" s="8" t="str">
        <f>C123</f>
        <v>Spitali Rajonal Gjirokaster</v>
      </c>
      <c r="E279" s="10" t="s">
        <v>313</v>
      </c>
      <c r="F279" s="119"/>
      <c r="G279" s="120"/>
      <c r="H279" s="120"/>
    </row>
    <row r="280" s="3" customFormat="1" spans="1:8">
      <c r="A280" s="121"/>
      <c r="B280" s="121"/>
      <c r="C280" s="63" t="s">
        <v>314</v>
      </c>
      <c r="D280" s="63"/>
      <c r="E280" s="2"/>
      <c r="F280" s="122"/>
      <c r="G280" s="123"/>
      <c r="H280" s="123"/>
    </row>
    <row r="281" s="3" customFormat="1" spans="1:8">
      <c r="A281" s="121"/>
      <c r="B281" s="121"/>
      <c r="C281" s="121" t="s">
        <v>315</v>
      </c>
      <c r="D281" s="2" t="s">
        <v>4</v>
      </c>
      <c r="E281" s="2"/>
      <c r="F281" s="122"/>
      <c r="G281" s="123"/>
      <c r="H281" s="123"/>
    </row>
    <row r="282" s="3" customFormat="1" ht="13.5" spans="1:8">
      <c r="A282" s="121"/>
      <c r="B282" s="121"/>
      <c r="C282" s="2"/>
      <c r="D282" s="17" t="s">
        <v>150</v>
      </c>
      <c r="E282" s="17"/>
      <c r="F282" s="122"/>
      <c r="G282" s="123"/>
      <c r="H282" s="123"/>
    </row>
    <row r="283" s="3" customFormat="1" spans="1:8">
      <c r="A283" s="124"/>
      <c r="B283" s="125"/>
      <c r="C283" s="126"/>
      <c r="D283" s="125" t="s">
        <v>316</v>
      </c>
      <c r="E283" s="127" t="s">
        <v>316</v>
      </c>
      <c r="F283" s="122"/>
      <c r="G283" s="123"/>
      <c r="H283" s="123"/>
    </row>
    <row r="284" s="3" customFormat="1" spans="1:8">
      <c r="A284" s="128" t="s">
        <v>6</v>
      </c>
      <c r="B284" s="129" t="s">
        <v>317</v>
      </c>
      <c r="C284" s="130" t="s">
        <v>318</v>
      </c>
      <c r="D284" s="129" t="s">
        <v>319</v>
      </c>
      <c r="E284" s="131" t="s">
        <v>320</v>
      </c>
      <c r="F284" s="122"/>
      <c r="G284" s="123"/>
      <c r="H284" s="123"/>
    </row>
    <row r="285" s="3" customFormat="1" spans="1:8">
      <c r="A285" s="132" t="s">
        <v>8</v>
      </c>
      <c r="B285" s="133" t="s">
        <v>321</v>
      </c>
      <c r="C285" s="134"/>
      <c r="D285" s="133"/>
      <c r="E285" s="135"/>
      <c r="F285" s="122"/>
      <c r="G285" s="123"/>
      <c r="H285" s="123"/>
    </row>
    <row r="286" s="3" customFormat="1" spans="1:8">
      <c r="A286" s="132" t="s">
        <v>322</v>
      </c>
      <c r="B286" s="133" t="s">
        <v>323</v>
      </c>
      <c r="C286" s="133" t="s">
        <v>324</v>
      </c>
      <c r="D286" s="370" t="s">
        <v>325</v>
      </c>
      <c r="E286" s="371" t="s">
        <v>326</v>
      </c>
      <c r="F286" s="122"/>
      <c r="G286" s="123"/>
      <c r="H286" s="123"/>
    </row>
    <row r="287" s="2" customFormat="1" spans="1:8">
      <c r="A287" s="136">
        <v>1</v>
      </c>
      <c r="B287" s="137" t="s">
        <v>11</v>
      </c>
      <c r="C287" s="138" t="s">
        <v>327</v>
      </c>
      <c r="D287" s="78">
        <f>D288+D289+D297</f>
        <v>12082189</v>
      </c>
      <c r="E287" s="78">
        <f>E288+E289+E297</f>
        <v>8308915</v>
      </c>
      <c r="F287" s="119"/>
      <c r="G287" s="120"/>
      <c r="H287" s="120"/>
    </row>
    <row r="288" s="3" customFormat="1" spans="1:8">
      <c r="A288" s="136">
        <v>2</v>
      </c>
      <c r="B288" s="137">
        <v>1</v>
      </c>
      <c r="C288" s="139" t="s">
        <v>328</v>
      </c>
      <c r="D288" s="86">
        <v>517309000</v>
      </c>
      <c r="E288" s="87">
        <v>449245000</v>
      </c>
      <c r="F288" s="122"/>
      <c r="G288" s="123"/>
      <c r="H288" s="123"/>
    </row>
    <row r="289" s="3" customFormat="1" spans="1:8">
      <c r="A289" s="136">
        <v>3</v>
      </c>
      <c r="B289" s="137">
        <v>2</v>
      </c>
      <c r="C289" s="139" t="s">
        <v>329</v>
      </c>
      <c r="D289" s="140">
        <f>SUM(D290:D296)</f>
        <v>8896252</v>
      </c>
      <c r="E289" s="140">
        <f>SUM(E290:E296)</f>
        <v>7397032</v>
      </c>
      <c r="F289" s="122"/>
      <c r="G289" s="123"/>
      <c r="H289" s="123"/>
    </row>
    <row r="290" s="3" customFormat="1" spans="1:8">
      <c r="A290" s="136">
        <v>4</v>
      </c>
      <c r="B290" s="141"/>
      <c r="C290" s="142" t="s">
        <v>330</v>
      </c>
      <c r="D290" s="47"/>
      <c r="E290" s="143"/>
      <c r="F290" s="122"/>
      <c r="G290" s="123"/>
      <c r="H290" s="123"/>
    </row>
    <row r="291" s="3" customFormat="1" spans="1:8">
      <c r="A291" s="136">
        <v>5</v>
      </c>
      <c r="B291" s="141"/>
      <c r="C291" s="142" t="s">
        <v>331</v>
      </c>
      <c r="D291" s="47"/>
      <c r="E291" s="143"/>
      <c r="F291" s="122"/>
      <c r="G291" s="123"/>
      <c r="H291" s="123"/>
    </row>
    <row r="292" s="3" customFormat="1" spans="1:8">
      <c r="A292" s="136">
        <v>6</v>
      </c>
      <c r="B292" s="141"/>
      <c r="C292" s="142" t="s">
        <v>332</v>
      </c>
      <c r="D292" s="47">
        <v>7591370</v>
      </c>
      <c r="E292" s="143">
        <v>7219898</v>
      </c>
      <c r="F292" s="122"/>
      <c r="G292" s="123"/>
      <c r="H292" s="123"/>
    </row>
    <row r="293" s="3" customFormat="1" spans="1:8">
      <c r="A293" s="136">
        <v>7</v>
      </c>
      <c r="B293" s="141"/>
      <c r="C293" s="142" t="s">
        <v>333</v>
      </c>
      <c r="D293" s="47"/>
      <c r="E293" s="143"/>
      <c r="F293" s="122"/>
      <c r="G293" s="123"/>
      <c r="H293" s="123"/>
    </row>
    <row r="294" s="3" customFormat="1" spans="1:8">
      <c r="A294" s="136">
        <v>8</v>
      </c>
      <c r="B294" s="141"/>
      <c r="C294" s="142" t="s">
        <v>334</v>
      </c>
      <c r="D294" s="47"/>
      <c r="E294" s="143"/>
      <c r="F294" s="122"/>
      <c r="G294" s="123"/>
      <c r="H294" s="123"/>
    </row>
    <row r="295" s="3" customFormat="1" spans="1:8">
      <c r="A295" s="136">
        <v>9</v>
      </c>
      <c r="B295" s="141"/>
      <c r="C295" s="142" t="s">
        <v>335</v>
      </c>
      <c r="D295" s="47">
        <v>1212002</v>
      </c>
      <c r="E295" s="143">
        <v>103994</v>
      </c>
      <c r="F295" s="122"/>
      <c r="G295" s="123"/>
      <c r="H295" s="123"/>
    </row>
    <row r="296" s="3" customFormat="1" spans="1:8">
      <c r="A296" s="136">
        <v>10</v>
      </c>
      <c r="B296" s="141"/>
      <c r="C296" s="142" t="s">
        <v>336</v>
      </c>
      <c r="D296" s="144">
        <v>92880</v>
      </c>
      <c r="E296" s="143">
        <v>73140</v>
      </c>
      <c r="F296" s="122"/>
      <c r="G296" s="123"/>
      <c r="H296" s="123"/>
    </row>
    <row r="297" s="3" customFormat="1" spans="1:8">
      <c r="A297" s="136">
        <v>11</v>
      </c>
      <c r="B297" s="137">
        <v>3</v>
      </c>
      <c r="C297" s="139" t="s">
        <v>337</v>
      </c>
      <c r="D297" s="140">
        <f>SUM(D298:D303)</f>
        <v>-514123063</v>
      </c>
      <c r="E297" s="140">
        <f>SUM(E298:E303)</f>
        <v>-448333117</v>
      </c>
      <c r="F297" s="122"/>
      <c r="G297" s="123"/>
      <c r="H297" s="123"/>
    </row>
    <row r="298" s="3" customFormat="1" spans="1:8">
      <c r="A298" s="136">
        <v>12</v>
      </c>
      <c r="B298" s="141"/>
      <c r="C298" s="142" t="s">
        <v>338</v>
      </c>
      <c r="D298" s="47">
        <v>-28587751</v>
      </c>
      <c r="E298" s="143">
        <v>-22721112</v>
      </c>
      <c r="F298" s="122"/>
      <c r="G298" s="123"/>
      <c r="H298" s="123"/>
    </row>
    <row r="299" s="3" customFormat="1" spans="1:8">
      <c r="A299" s="136">
        <v>13</v>
      </c>
      <c r="B299" s="141"/>
      <c r="C299" s="142" t="s">
        <v>339</v>
      </c>
      <c r="D299" s="47">
        <v>-482171133</v>
      </c>
      <c r="E299" s="143">
        <v>-425513005</v>
      </c>
      <c r="F299" s="122"/>
      <c r="G299" s="123"/>
      <c r="H299" s="123"/>
    </row>
    <row r="300" s="3" customFormat="1" spans="1:8">
      <c r="A300" s="136">
        <v>14</v>
      </c>
      <c r="B300" s="141"/>
      <c r="C300" s="142" t="s">
        <v>340</v>
      </c>
      <c r="D300" s="47">
        <v>0</v>
      </c>
      <c r="E300" s="143">
        <v>0</v>
      </c>
      <c r="F300" s="122"/>
      <c r="G300" s="123"/>
      <c r="H300" s="123"/>
    </row>
    <row r="301" s="3" customFormat="1" spans="1:8">
      <c r="A301" s="136">
        <v>15</v>
      </c>
      <c r="B301" s="141"/>
      <c r="C301" s="142" t="s">
        <v>341</v>
      </c>
      <c r="D301" s="47"/>
      <c r="E301" s="143"/>
      <c r="F301" s="122"/>
      <c r="G301" s="123"/>
      <c r="H301" s="123"/>
    </row>
    <row r="302" s="3" customFormat="1" spans="1:8">
      <c r="A302" s="136">
        <v>16</v>
      </c>
      <c r="B302" s="141"/>
      <c r="C302" s="142" t="s">
        <v>342</v>
      </c>
      <c r="D302" s="47"/>
      <c r="E302" s="143"/>
      <c r="F302" s="122"/>
      <c r="G302" s="123"/>
      <c r="H302" s="123"/>
    </row>
    <row r="303" s="3" customFormat="1" spans="1:8">
      <c r="A303" s="136">
        <v>17</v>
      </c>
      <c r="B303" s="141"/>
      <c r="C303" s="142" t="s">
        <v>343</v>
      </c>
      <c r="D303" s="47">
        <v>-3364179</v>
      </c>
      <c r="E303" s="143">
        <v>-99000</v>
      </c>
      <c r="F303" s="122"/>
      <c r="G303" s="123"/>
      <c r="H303" s="123"/>
    </row>
    <row r="304" s="3" customFormat="1" spans="1:8">
      <c r="A304" s="136">
        <v>18</v>
      </c>
      <c r="B304" s="145" t="s">
        <v>344</v>
      </c>
      <c r="C304" s="138" t="s">
        <v>345</v>
      </c>
      <c r="D304" s="78">
        <f>SUM(D305:D313)</f>
        <v>23163217</v>
      </c>
      <c r="E304" s="78">
        <f>SUM(E305:E313)</f>
        <v>-2297721</v>
      </c>
      <c r="F304" s="122"/>
      <c r="G304" s="123"/>
      <c r="H304" s="123"/>
    </row>
    <row r="305" s="3" customFormat="1" spans="1:8">
      <c r="A305" s="136">
        <v>19</v>
      </c>
      <c r="B305" s="141"/>
      <c r="C305" s="142" t="s">
        <v>346</v>
      </c>
      <c r="D305" s="47">
        <v>49268785</v>
      </c>
      <c r="E305" s="143">
        <v>0</v>
      </c>
      <c r="F305" s="122"/>
      <c r="G305" s="123"/>
      <c r="H305" s="123"/>
    </row>
    <row r="306" s="3" customFormat="1" spans="1:8">
      <c r="A306" s="136">
        <v>20</v>
      </c>
      <c r="B306" s="141"/>
      <c r="C306" s="142" t="s">
        <v>347</v>
      </c>
      <c r="D306" s="47"/>
      <c r="E306" s="143"/>
      <c r="F306" s="122"/>
      <c r="G306" s="123"/>
      <c r="H306" s="123"/>
    </row>
    <row r="307" s="3" customFormat="1" spans="1:8">
      <c r="A307" s="136">
        <v>21</v>
      </c>
      <c r="B307" s="141"/>
      <c r="C307" s="142" t="s">
        <v>348</v>
      </c>
      <c r="D307" s="47">
        <v>0</v>
      </c>
      <c r="E307" s="143">
        <v>0</v>
      </c>
      <c r="F307" s="122"/>
      <c r="G307" s="123"/>
      <c r="H307" s="123"/>
    </row>
    <row r="308" s="3" customFormat="1" spans="1:8">
      <c r="A308" s="136">
        <v>22</v>
      </c>
      <c r="B308" s="137"/>
      <c r="C308" s="142" t="s">
        <v>349</v>
      </c>
      <c r="D308" s="47"/>
      <c r="E308" s="143"/>
      <c r="F308" s="122"/>
      <c r="G308" s="123"/>
      <c r="H308" s="123"/>
    </row>
    <row r="309" s="3" customFormat="1" spans="1:8">
      <c r="A309" s="136">
        <v>23</v>
      </c>
      <c r="B309" s="137"/>
      <c r="C309" s="142" t="s">
        <v>350</v>
      </c>
      <c r="D309" s="47"/>
      <c r="E309" s="143"/>
      <c r="F309" s="122"/>
      <c r="G309" s="123"/>
      <c r="H309" s="123"/>
    </row>
    <row r="310" s="3" customFormat="1" spans="1:8">
      <c r="A310" s="136">
        <v>24</v>
      </c>
      <c r="B310" s="137"/>
      <c r="C310" s="142" t="s">
        <v>351</v>
      </c>
      <c r="D310" s="47">
        <v>-26105568</v>
      </c>
      <c r="E310" s="143">
        <v>-2297721</v>
      </c>
      <c r="F310" s="122"/>
      <c r="G310" s="123"/>
      <c r="H310" s="123"/>
    </row>
    <row r="311" s="3" customFormat="1" spans="1:8">
      <c r="A311" s="136">
        <v>25</v>
      </c>
      <c r="B311" s="141"/>
      <c r="C311" s="146" t="s">
        <v>352</v>
      </c>
      <c r="D311" s="47"/>
      <c r="E311" s="143"/>
      <c r="F311" s="122"/>
      <c r="G311" s="123"/>
      <c r="H311" s="123"/>
    </row>
    <row r="312" s="3" customFormat="1" spans="1:8">
      <c r="A312" s="136">
        <v>26</v>
      </c>
      <c r="B312" s="141"/>
      <c r="C312" s="146" t="s">
        <v>353</v>
      </c>
      <c r="D312" s="47"/>
      <c r="E312" s="143"/>
      <c r="F312" s="122"/>
      <c r="G312" s="123"/>
      <c r="H312" s="123"/>
    </row>
    <row r="313" s="3" customFormat="1" spans="1:8">
      <c r="A313" s="136">
        <v>27</v>
      </c>
      <c r="B313" s="141"/>
      <c r="C313" s="146" t="s">
        <v>354</v>
      </c>
      <c r="D313" s="47"/>
      <c r="E313" s="143"/>
      <c r="F313" s="122"/>
      <c r="G313" s="123"/>
      <c r="H313" s="123"/>
    </row>
    <row r="314" s="3" customFormat="1" spans="1:8">
      <c r="A314" s="136">
        <v>28</v>
      </c>
      <c r="B314" s="145" t="s">
        <v>355</v>
      </c>
      <c r="C314" s="138" t="s">
        <v>356</v>
      </c>
      <c r="D314" s="78">
        <f>SUM(D315:D317)</f>
        <v>-31858679</v>
      </c>
      <c r="E314" s="78">
        <f>SUM(E315:E317)</f>
        <v>-1276573</v>
      </c>
      <c r="F314" s="122"/>
      <c r="G314" s="123"/>
      <c r="H314" s="123"/>
    </row>
    <row r="315" s="3" customFormat="1" spans="1:8">
      <c r="A315" s="136">
        <v>29</v>
      </c>
      <c r="B315" s="141"/>
      <c r="C315" s="146" t="s">
        <v>357</v>
      </c>
      <c r="D315" s="47">
        <v>-279826</v>
      </c>
      <c r="E315" s="143"/>
      <c r="F315" s="122"/>
      <c r="G315" s="123"/>
      <c r="H315" s="123"/>
    </row>
    <row r="316" s="3" customFormat="1" spans="1:8">
      <c r="A316" s="136">
        <v>30</v>
      </c>
      <c r="B316" s="147"/>
      <c r="C316" s="146" t="s">
        <v>358</v>
      </c>
      <c r="D316" s="47">
        <v>-31578853</v>
      </c>
      <c r="E316" s="143">
        <v>-1276573</v>
      </c>
      <c r="F316" s="122"/>
      <c r="G316" s="123"/>
      <c r="H316" s="123"/>
    </row>
    <row r="317" s="3" customFormat="1" spans="1:8">
      <c r="A317" s="136">
        <v>31</v>
      </c>
      <c r="B317" s="141"/>
      <c r="C317" s="146" t="s">
        <v>359</v>
      </c>
      <c r="D317" s="47"/>
      <c r="E317" s="143"/>
      <c r="F317" s="122"/>
      <c r="G317" s="123"/>
      <c r="H317" s="123"/>
    </row>
    <row r="318" s="3" customFormat="1" spans="1:8">
      <c r="A318" s="136">
        <v>32</v>
      </c>
      <c r="B318" s="137" t="s">
        <v>360</v>
      </c>
      <c r="C318" s="139" t="s">
        <v>361</v>
      </c>
      <c r="D318" s="78">
        <f>SUM(D287+D304+D314)</f>
        <v>3386727</v>
      </c>
      <c r="E318" s="85">
        <f>SUM(E287+E304+E314)</f>
        <v>4734621</v>
      </c>
      <c r="F318" s="122"/>
      <c r="G318" s="123"/>
      <c r="H318" s="123"/>
    </row>
    <row r="319" s="3" customFormat="1" spans="1:8">
      <c r="A319" s="136">
        <v>33</v>
      </c>
      <c r="B319" s="137" t="s">
        <v>362</v>
      </c>
      <c r="C319" s="139" t="s">
        <v>363</v>
      </c>
      <c r="D319" s="78">
        <v>11863387</v>
      </c>
      <c r="E319" s="85">
        <v>7128766</v>
      </c>
      <c r="F319" s="122"/>
      <c r="G319" s="123"/>
      <c r="H319" s="123"/>
    </row>
    <row r="320" s="3" customFormat="1" ht="13.5" spans="1:8">
      <c r="A320" s="148">
        <v>34</v>
      </c>
      <c r="B320" s="149" t="s">
        <v>364</v>
      </c>
      <c r="C320" s="150" t="s">
        <v>365</v>
      </c>
      <c r="D320" s="151">
        <f>SUM(D318:D319)</f>
        <v>15250114</v>
      </c>
      <c r="E320" s="151">
        <f>SUM(E318:E319)</f>
        <v>11863387</v>
      </c>
      <c r="F320" s="122"/>
      <c r="G320" s="123"/>
      <c r="H320" s="123"/>
    </row>
    <row r="321" s="3" customFormat="1" spans="1:8">
      <c r="A321" s="121"/>
      <c r="B321" s="121"/>
      <c r="C321" s="152"/>
      <c r="D321" s="153"/>
      <c r="E321" s="153"/>
      <c r="F321" s="122"/>
      <c r="G321" s="123"/>
      <c r="H321" s="123"/>
    </row>
    <row r="322" s="3" customFormat="1" spans="1:8">
      <c r="A322" s="56" t="s">
        <v>366</v>
      </c>
      <c r="B322" s="57"/>
      <c r="C322" s="33" t="s">
        <v>141</v>
      </c>
      <c r="D322" s="58" t="s">
        <v>142</v>
      </c>
      <c r="E322" s="58" t="s">
        <v>142</v>
      </c>
      <c r="F322" s="122"/>
      <c r="G322" s="123"/>
      <c r="H322" s="123"/>
    </row>
    <row r="323" s="3" customFormat="1" spans="1:8">
      <c r="A323" s="109" t="s">
        <v>367</v>
      </c>
      <c r="B323" s="110"/>
      <c r="C323" s="154" t="s">
        <v>368</v>
      </c>
      <c r="D323" s="112">
        <f>D320-D10</f>
        <v>0</v>
      </c>
      <c r="E323" s="112">
        <f>E320-E10</f>
        <v>0</v>
      </c>
      <c r="F323" s="122"/>
      <c r="G323" s="123"/>
      <c r="H323" s="123"/>
    </row>
    <row r="324" s="3" customFormat="1" spans="1:8">
      <c r="A324" s="114"/>
      <c r="B324" s="115"/>
      <c r="C324" s="155" t="s">
        <v>369</v>
      </c>
      <c r="D324" s="117"/>
      <c r="E324" s="117"/>
      <c r="F324" s="122"/>
      <c r="G324" s="123"/>
      <c r="H324" s="123"/>
    </row>
    <row r="325" ht="21" customHeight="1" spans="6:8">
      <c r="F325" s="14"/>
      <c r="G325" s="15"/>
      <c r="H325" s="15"/>
    </row>
    <row r="326" spans="6:8">
      <c r="F326" s="14"/>
      <c r="G326" s="15"/>
      <c r="H326" s="15"/>
    </row>
    <row r="327" s="1" customFormat="1" ht="15.75" spans="1:9">
      <c r="A327" s="61"/>
      <c r="B327" s="156"/>
      <c r="C327" s="157" t="str">
        <f>C1</f>
        <v>Spitali Rajonal Gjirokaster</v>
      </c>
      <c r="D327" s="156"/>
      <c r="E327" s="156"/>
      <c r="F327" s="158"/>
      <c r="G327" s="159"/>
      <c r="H327" s="160" t="s">
        <v>370</v>
      </c>
      <c r="I327" s="10"/>
    </row>
    <row r="328" ht="15.75" spans="1:9">
      <c r="A328" s="13"/>
      <c r="B328" s="156" t="s">
        <v>371</v>
      </c>
      <c r="C328" s="156"/>
      <c r="D328" s="156"/>
      <c r="E328" s="156"/>
      <c r="F328" s="158"/>
      <c r="G328" s="159"/>
      <c r="H328" s="159"/>
      <c r="I328" s="10"/>
    </row>
    <row r="329" ht="15.75" spans="1:9">
      <c r="A329" s="13"/>
      <c r="B329" s="156"/>
      <c r="C329" s="156"/>
      <c r="D329" s="156" t="s">
        <v>4</v>
      </c>
      <c r="E329" s="156"/>
      <c r="F329" s="158"/>
      <c r="G329" s="159"/>
      <c r="H329" s="161" t="s">
        <v>150</v>
      </c>
      <c r="I329" s="10"/>
    </row>
    <row r="330" ht="16.5" spans="1:9">
      <c r="A330" s="13"/>
      <c r="B330" s="156"/>
      <c r="C330" s="156"/>
      <c r="D330" s="156"/>
      <c r="E330" s="156"/>
      <c r="F330" s="158"/>
      <c r="G330" s="159"/>
      <c r="H330" s="159"/>
      <c r="I330" s="10"/>
    </row>
    <row r="331" spans="1:9">
      <c r="A331" s="67"/>
      <c r="B331" s="20"/>
      <c r="C331" s="162"/>
      <c r="D331" s="20" t="s">
        <v>372</v>
      </c>
      <c r="E331" s="163"/>
      <c r="F331" s="164" t="s">
        <v>373</v>
      </c>
      <c r="G331" s="165" t="s">
        <v>374</v>
      </c>
      <c r="H331" s="165" t="s">
        <v>374</v>
      </c>
      <c r="I331" s="21" t="s">
        <v>375</v>
      </c>
    </row>
    <row r="332" spans="1:9">
      <c r="A332" s="70" t="s">
        <v>6</v>
      </c>
      <c r="B332" s="23" t="s">
        <v>376</v>
      </c>
      <c r="C332" s="23" t="s">
        <v>10</v>
      </c>
      <c r="D332" s="24" t="s">
        <v>377</v>
      </c>
      <c r="E332" s="24" t="s">
        <v>378</v>
      </c>
      <c r="F332" s="166" t="s">
        <v>379</v>
      </c>
      <c r="G332" s="167" t="s">
        <v>380</v>
      </c>
      <c r="H332" s="167" t="s">
        <v>381</v>
      </c>
      <c r="I332" s="25" t="s">
        <v>382</v>
      </c>
    </row>
    <row r="333" spans="1:9">
      <c r="A333" s="74" t="s">
        <v>8</v>
      </c>
      <c r="B333" s="28"/>
      <c r="C333" s="28"/>
      <c r="D333" s="29" t="s">
        <v>383</v>
      </c>
      <c r="E333" s="29"/>
      <c r="F333" s="168" t="s">
        <v>384</v>
      </c>
      <c r="G333" s="169" t="s">
        <v>385</v>
      </c>
      <c r="H333" s="169" t="s">
        <v>385</v>
      </c>
      <c r="I333" s="30" t="s">
        <v>386</v>
      </c>
    </row>
    <row r="334" spans="1:9">
      <c r="A334" s="74" t="s">
        <v>158</v>
      </c>
      <c r="B334" s="28" t="s">
        <v>159</v>
      </c>
      <c r="C334" s="28" t="s">
        <v>160</v>
      </c>
      <c r="D334" s="29">
        <v>1</v>
      </c>
      <c r="E334" s="29">
        <v>2</v>
      </c>
      <c r="F334" s="170">
        <v>3</v>
      </c>
      <c r="G334" s="171">
        <v>4</v>
      </c>
      <c r="H334" s="171">
        <v>5</v>
      </c>
      <c r="I334" s="30">
        <v>6</v>
      </c>
    </row>
    <row r="335" spans="1:9">
      <c r="A335" s="46">
        <v>1</v>
      </c>
      <c r="B335" s="32">
        <v>101</v>
      </c>
      <c r="C335" s="33" t="s">
        <v>387</v>
      </c>
      <c r="D335" s="37">
        <f>E104</f>
        <v>639770432.305382</v>
      </c>
      <c r="E335" s="172"/>
      <c r="F335" s="173"/>
      <c r="G335" s="174"/>
      <c r="H335" s="174">
        <v>1803790.5</v>
      </c>
      <c r="I335" s="236">
        <f>SUM(D335:H335)</f>
        <v>641574222.805382</v>
      </c>
    </row>
    <row r="336" s="1" customFormat="1" spans="1:15">
      <c r="A336" s="46">
        <v>2</v>
      </c>
      <c r="B336" s="32"/>
      <c r="C336" s="33" t="s">
        <v>388</v>
      </c>
      <c r="D336" s="175">
        <f>D337+D350</f>
        <v>0</v>
      </c>
      <c r="E336" s="175">
        <f>E337+E350</f>
        <v>0</v>
      </c>
      <c r="F336" s="175">
        <f>F337+F350</f>
        <v>22810174.5</v>
      </c>
      <c r="G336" s="175">
        <f>G337+G350</f>
        <v>0</v>
      </c>
      <c r="H336" s="175">
        <f>H337+H350</f>
        <v>2174725</v>
      </c>
      <c r="I336" s="236">
        <f t="shared" ref="I336:I353" si="1">SUM(D336:H336)</f>
        <v>24984899.5</v>
      </c>
      <c r="K336" s="4"/>
      <c r="L336" s="4"/>
      <c r="M336" s="4"/>
      <c r="N336" s="4"/>
      <c r="O336" s="4"/>
    </row>
    <row r="337" s="1" customFormat="1" spans="1:15">
      <c r="A337" s="46">
        <v>3</v>
      </c>
      <c r="B337" s="32"/>
      <c r="C337" s="33" t="s">
        <v>389</v>
      </c>
      <c r="D337" s="175">
        <f>SUM(D338:D349)</f>
        <v>0</v>
      </c>
      <c r="E337" s="175">
        <f>SUM(E338:E349)</f>
        <v>0</v>
      </c>
      <c r="F337" s="175">
        <f>SUM(F338:F349)</f>
        <v>-4300278.5</v>
      </c>
      <c r="G337" s="175">
        <f>SUM(G338:G349)</f>
        <v>0</v>
      </c>
      <c r="H337" s="175">
        <f>SUM(H338:H349)</f>
        <v>2174725</v>
      </c>
      <c r="I337" s="236">
        <f t="shared" si="1"/>
        <v>-2125553.5</v>
      </c>
      <c r="K337" s="4"/>
      <c r="L337" s="4"/>
      <c r="M337" s="4"/>
      <c r="N337" s="4"/>
      <c r="O337" s="4"/>
    </row>
    <row r="338" spans="1:9">
      <c r="A338" s="46">
        <v>4</v>
      </c>
      <c r="B338" s="35" t="s">
        <v>390</v>
      </c>
      <c r="C338" s="36" t="s">
        <v>391</v>
      </c>
      <c r="D338" s="176"/>
      <c r="E338" s="37"/>
      <c r="F338" s="177">
        <v>24240048</v>
      </c>
      <c r="G338" s="178"/>
      <c r="H338" s="177"/>
      <c r="I338" s="236">
        <f t="shared" si="1"/>
        <v>24240048</v>
      </c>
    </row>
    <row r="339" spans="1:9">
      <c r="A339" s="46">
        <v>5</v>
      </c>
      <c r="B339" s="366" t="s">
        <v>392</v>
      </c>
      <c r="C339" s="36" t="s">
        <v>393</v>
      </c>
      <c r="D339" s="176"/>
      <c r="E339" s="37"/>
      <c r="F339" s="177">
        <v>111300</v>
      </c>
      <c r="G339" s="178"/>
      <c r="H339" s="177"/>
      <c r="I339" s="236">
        <f t="shared" si="1"/>
        <v>111300</v>
      </c>
    </row>
    <row r="340" spans="1:9">
      <c r="A340" s="46">
        <v>6</v>
      </c>
      <c r="B340" s="366" t="s">
        <v>394</v>
      </c>
      <c r="C340" s="36" t="s">
        <v>395</v>
      </c>
      <c r="D340" s="176"/>
      <c r="E340" s="37"/>
      <c r="F340" s="177"/>
      <c r="G340" s="178"/>
      <c r="H340" s="177"/>
      <c r="I340" s="236">
        <f t="shared" si="1"/>
        <v>0</v>
      </c>
    </row>
    <row r="341" spans="1:9">
      <c r="A341" s="46">
        <v>7</v>
      </c>
      <c r="B341" s="35">
        <v>12</v>
      </c>
      <c r="C341" s="36" t="s">
        <v>396</v>
      </c>
      <c r="D341" s="176"/>
      <c r="E341" s="37"/>
      <c r="F341" s="179"/>
      <c r="G341" s="179"/>
      <c r="H341" s="177"/>
      <c r="I341" s="236">
        <f t="shared" si="1"/>
        <v>0</v>
      </c>
    </row>
    <row r="342" spans="1:9">
      <c r="A342" s="46">
        <v>8</v>
      </c>
      <c r="B342" s="35">
        <v>85</v>
      </c>
      <c r="C342" s="36" t="s">
        <v>397</v>
      </c>
      <c r="D342" s="176"/>
      <c r="E342" s="37"/>
      <c r="F342" s="174"/>
      <c r="G342" s="174"/>
      <c r="H342" s="174">
        <f>7684250-5229699-279826</f>
        <v>2174725</v>
      </c>
      <c r="I342" s="236">
        <f t="shared" si="1"/>
        <v>2174725</v>
      </c>
    </row>
    <row r="343" spans="1:9">
      <c r="A343" s="46">
        <v>9</v>
      </c>
      <c r="B343" s="35">
        <v>111</v>
      </c>
      <c r="C343" s="36" t="s">
        <v>398</v>
      </c>
      <c r="D343" s="176"/>
      <c r="E343" s="180"/>
      <c r="F343" s="181"/>
      <c r="G343" s="182"/>
      <c r="H343" s="181"/>
      <c r="I343" s="236">
        <f t="shared" si="1"/>
        <v>0</v>
      </c>
    </row>
    <row r="344" spans="1:9">
      <c r="A344" s="46">
        <v>10</v>
      </c>
      <c r="B344" s="35">
        <v>115</v>
      </c>
      <c r="C344" s="36" t="s">
        <v>399</v>
      </c>
      <c r="D344" s="176"/>
      <c r="E344" s="180"/>
      <c r="F344" s="177">
        <v>1865520</v>
      </c>
      <c r="G344" s="182"/>
      <c r="H344" s="181"/>
      <c r="I344" s="236">
        <f t="shared" si="1"/>
        <v>1865520</v>
      </c>
    </row>
    <row r="345" spans="1:9">
      <c r="A345" s="46">
        <v>11</v>
      </c>
      <c r="B345" s="35">
        <v>15</v>
      </c>
      <c r="C345" s="36" t="s">
        <v>400</v>
      </c>
      <c r="D345" s="176"/>
      <c r="E345" s="180"/>
      <c r="F345" s="181"/>
      <c r="G345" s="182"/>
      <c r="H345" s="181"/>
      <c r="I345" s="236">
        <f t="shared" si="1"/>
        <v>0</v>
      </c>
    </row>
    <row r="346" spans="1:9">
      <c r="A346" s="46">
        <v>13</v>
      </c>
      <c r="B346" s="35">
        <v>1013</v>
      </c>
      <c r="C346" s="36" t="s">
        <v>401</v>
      </c>
      <c r="D346" s="176"/>
      <c r="E346" s="180"/>
      <c r="F346" s="181">
        <f>-30353007+2335813</f>
        <v>-28017194</v>
      </c>
      <c r="G346" s="182"/>
      <c r="H346" s="181"/>
      <c r="I346" s="236">
        <f t="shared" si="1"/>
        <v>-28017194</v>
      </c>
    </row>
    <row r="347" spans="1:9">
      <c r="A347" s="46">
        <v>14</v>
      </c>
      <c r="B347" s="35">
        <v>1015</v>
      </c>
      <c r="C347" s="36" t="s">
        <v>402</v>
      </c>
      <c r="D347" s="176"/>
      <c r="E347" s="180"/>
      <c r="F347" s="181">
        <v>-2499952.5</v>
      </c>
      <c r="G347" s="182"/>
      <c r="H347" s="181"/>
      <c r="I347" s="236">
        <f t="shared" si="1"/>
        <v>-2499952.5</v>
      </c>
    </row>
    <row r="348" spans="1:9">
      <c r="A348" s="46">
        <v>15</v>
      </c>
      <c r="B348" s="366" t="s">
        <v>134</v>
      </c>
      <c r="C348" s="36" t="s">
        <v>403</v>
      </c>
      <c r="D348" s="176"/>
      <c r="E348" s="180"/>
      <c r="F348" s="181"/>
      <c r="G348" s="182"/>
      <c r="H348" s="181"/>
      <c r="I348" s="236">
        <f t="shared" si="1"/>
        <v>0</v>
      </c>
    </row>
    <row r="349" spans="1:9">
      <c r="A349" s="46">
        <v>16</v>
      </c>
      <c r="B349" s="35">
        <v>109</v>
      </c>
      <c r="C349" s="36" t="s">
        <v>404</v>
      </c>
      <c r="D349" s="176"/>
      <c r="E349" s="180"/>
      <c r="F349" s="181"/>
      <c r="G349" s="182"/>
      <c r="H349" s="181"/>
      <c r="I349" s="236">
        <f t="shared" si="1"/>
        <v>0</v>
      </c>
    </row>
    <row r="350" spans="1:9">
      <c r="A350" s="46">
        <v>17</v>
      </c>
      <c r="B350" s="32"/>
      <c r="C350" s="33" t="s">
        <v>405</v>
      </c>
      <c r="D350" s="172">
        <f>SUM(D351:D352)</f>
        <v>0</v>
      </c>
      <c r="E350" s="172">
        <f>SUM(E351:E352)</f>
        <v>0</v>
      </c>
      <c r="F350" s="173">
        <f>SUM(F351:F352)</f>
        <v>27110453</v>
      </c>
      <c r="G350" s="183">
        <f>SUM(G351:G352)</f>
        <v>0</v>
      </c>
      <c r="H350" s="173">
        <f>SUM(H351:H352)</f>
        <v>0</v>
      </c>
      <c r="I350" s="236">
        <f t="shared" si="1"/>
        <v>27110453</v>
      </c>
    </row>
    <row r="351" spans="1:9">
      <c r="A351" s="46">
        <v>18</v>
      </c>
      <c r="B351" s="35" t="s">
        <v>406</v>
      </c>
      <c r="C351" s="36" t="s">
        <v>407</v>
      </c>
      <c r="D351" s="176"/>
      <c r="E351" s="37"/>
      <c r="F351" s="177"/>
      <c r="G351" s="178"/>
      <c r="H351" s="177"/>
      <c r="I351" s="236">
        <f t="shared" si="1"/>
        <v>0</v>
      </c>
    </row>
    <row r="352" spans="1:9">
      <c r="A352" s="46">
        <v>19</v>
      </c>
      <c r="B352" s="35" t="s">
        <v>408</v>
      </c>
      <c r="C352" s="36" t="s">
        <v>393</v>
      </c>
      <c r="D352" s="176">
        <v>0</v>
      </c>
      <c r="E352" s="37"/>
      <c r="F352" s="177">
        <v>27110453</v>
      </c>
      <c r="G352" s="178"/>
      <c r="H352" s="178"/>
      <c r="I352" s="236">
        <f t="shared" si="1"/>
        <v>27110453</v>
      </c>
    </row>
    <row r="353" ht="13.5" spans="1:10">
      <c r="A353" s="184">
        <v>20</v>
      </c>
      <c r="B353" s="185"/>
      <c r="C353" s="186" t="s">
        <v>409</v>
      </c>
      <c r="D353" s="187">
        <f>D335+D336</f>
        <v>639770432.305382</v>
      </c>
      <c r="E353" s="187">
        <f>E335+E336</f>
        <v>0</v>
      </c>
      <c r="F353" s="187">
        <f>F335+F336</f>
        <v>22810174.5</v>
      </c>
      <c r="G353" s="187">
        <f>G335+G336</f>
        <v>0</v>
      </c>
      <c r="H353" s="187">
        <f>H335+H336</f>
        <v>3978515.5</v>
      </c>
      <c r="I353" s="187">
        <f t="shared" si="1"/>
        <v>666559122.305382</v>
      </c>
      <c r="J353" s="5"/>
    </row>
    <row r="354" spans="1:10">
      <c r="A354" s="188"/>
      <c r="D354" s="189"/>
      <c r="E354" s="189"/>
      <c r="F354" s="190"/>
      <c r="G354" s="191"/>
      <c r="H354" s="191"/>
      <c r="I354" s="237"/>
      <c r="J354" s="5"/>
    </row>
    <row r="355" spans="1:9">
      <c r="A355" s="192" t="s">
        <v>410</v>
      </c>
      <c r="B355" s="193"/>
      <c r="C355" s="33" t="s">
        <v>141</v>
      </c>
      <c r="D355" s="194" t="s">
        <v>142</v>
      </c>
      <c r="E355" s="195"/>
      <c r="F355" s="196"/>
      <c r="G355" s="197"/>
      <c r="H355" s="197"/>
      <c r="I355" s="5"/>
    </row>
    <row r="356" spans="1:9">
      <c r="A356" s="198"/>
      <c r="B356" s="199"/>
      <c r="C356" s="154" t="s">
        <v>411</v>
      </c>
      <c r="D356" s="32" t="s">
        <v>412</v>
      </c>
      <c r="E356" s="32" t="s">
        <v>413</v>
      </c>
      <c r="F356" s="200"/>
      <c r="G356" s="201"/>
      <c r="H356" s="201"/>
      <c r="I356" s="5"/>
    </row>
    <row r="357" spans="1:9">
      <c r="A357" s="202"/>
      <c r="B357" s="203"/>
      <c r="C357" s="155" t="s">
        <v>414</v>
      </c>
      <c r="D357" s="58">
        <f>D353-E104</f>
        <v>0</v>
      </c>
      <c r="E357" s="58">
        <f>I353-D104</f>
        <v>0.305382132530212</v>
      </c>
      <c r="F357" s="200"/>
      <c r="G357" s="201"/>
      <c r="H357" s="201"/>
      <c r="I357" s="5"/>
    </row>
    <row r="358" spans="6:8">
      <c r="F358" s="14"/>
      <c r="G358" s="15"/>
      <c r="H358" s="15"/>
    </row>
    <row r="359" spans="6:8">
      <c r="F359" s="14"/>
      <c r="G359" s="15"/>
      <c r="H359" s="15"/>
    </row>
    <row r="360" spans="6:8">
      <c r="F360" s="14"/>
      <c r="G360" s="15"/>
      <c r="H360" s="15"/>
    </row>
    <row r="361" s="1" customFormat="1" ht="15.75" spans="1:9">
      <c r="A361" s="61"/>
      <c r="B361" s="156"/>
      <c r="C361" s="157" t="str">
        <f>C1</f>
        <v>Spitali Rajonal Gjirokaster</v>
      </c>
      <c r="D361" s="204" t="s">
        <v>415</v>
      </c>
      <c r="E361" s="156"/>
      <c r="F361" s="205" t="s">
        <v>416</v>
      </c>
      <c r="G361" s="159"/>
      <c r="H361" s="159"/>
      <c r="I361" s="10"/>
    </row>
    <row r="362" ht="18.75" spans="1:8">
      <c r="A362" s="16"/>
      <c r="B362" s="206" t="s">
        <v>417</v>
      </c>
      <c r="D362" s="1" t="s">
        <v>4</v>
      </c>
      <c r="E362" s="16"/>
      <c r="F362" s="207"/>
      <c r="G362" s="208"/>
      <c r="H362" s="15"/>
    </row>
    <row r="363" ht="13.5" spans="1:8">
      <c r="A363" s="16"/>
      <c r="B363" s="16"/>
      <c r="C363" s="16"/>
      <c r="E363" s="16"/>
      <c r="F363" s="209" t="s">
        <v>418</v>
      </c>
      <c r="G363" s="15"/>
      <c r="H363" s="15"/>
    </row>
    <row r="364" ht="15.75" spans="1:8">
      <c r="A364" s="210" t="s">
        <v>6</v>
      </c>
      <c r="B364" s="211" t="s">
        <v>317</v>
      </c>
      <c r="C364" s="211" t="s">
        <v>419</v>
      </c>
      <c r="D364" s="211" t="s">
        <v>420</v>
      </c>
      <c r="E364" s="212" t="s">
        <v>421</v>
      </c>
      <c r="F364" s="213"/>
      <c r="G364" s="214" t="s">
        <v>420</v>
      </c>
      <c r="H364" s="15"/>
    </row>
    <row r="365" ht="15.75" spans="1:8">
      <c r="A365" s="215" t="s">
        <v>422</v>
      </c>
      <c r="B365" s="216" t="s">
        <v>423</v>
      </c>
      <c r="C365" s="216"/>
      <c r="D365" s="216" t="s">
        <v>424</v>
      </c>
      <c r="E365" s="217" t="s">
        <v>425</v>
      </c>
      <c r="F365" s="218" t="s">
        <v>426</v>
      </c>
      <c r="G365" s="219" t="s">
        <v>427</v>
      </c>
      <c r="H365" s="15"/>
    </row>
    <row r="366" ht="15.75" spans="1:8">
      <c r="A366" s="220"/>
      <c r="B366" s="216" t="s">
        <v>428</v>
      </c>
      <c r="C366" s="221"/>
      <c r="D366" s="221" t="s">
        <v>429</v>
      </c>
      <c r="E366" s="221"/>
      <c r="F366" s="222"/>
      <c r="G366" s="223"/>
      <c r="H366" s="15"/>
    </row>
    <row r="367" spans="1:8">
      <c r="A367" s="31" t="s">
        <v>158</v>
      </c>
      <c r="B367" s="35" t="s">
        <v>159</v>
      </c>
      <c r="C367" s="366" t="s">
        <v>160</v>
      </c>
      <c r="D367" s="35" t="s">
        <v>430</v>
      </c>
      <c r="E367" s="35" t="s">
        <v>431</v>
      </c>
      <c r="F367" s="224" t="s">
        <v>432</v>
      </c>
      <c r="G367" s="225" t="s">
        <v>433</v>
      </c>
      <c r="H367" s="15"/>
    </row>
    <row r="368" ht="15.75" spans="1:39">
      <c r="A368" s="46">
        <v>1</v>
      </c>
      <c r="B368" s="226" t="s">
        <v>434</v>
      </c>
      <c r="C368" s="227" t="s">
        <v>435</v>
      </c>
      <c r="D368" s="34">
        <f>SUM(D369:D371)</f>
        <v>0</v>
      </c>
      <c r="E368" s="34">
        <f>SUM(E369:E371)</f>
        <v>24240048</v>
      </c>
      <c r="F368" s="34">
        <f>SUM(F369:F371)</f>
        <v>0</v>
      </c>
      <c r="G368" s="34">
        <f>SUM(G369:G371)</f>
        <v>24240048</v>
      </c>
      <c r="H368" s="1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</row>
    <row r="369" ht="15" spans="1:39">
      <c r="A369" s="228">
        <v>2</v>
      </c>
      <c r="B369" s="32">
        <v>230</v>
      </c>
      <c r="C369" s="33" t="s">
        <v>436</v>
      </c>
      <c r="D369" s="34"/>
      <c r="E369" s="34"/>
      <c r="F369" s="92"/>
      <c r="G369" s="229">
        <f>D369+E369-F369</f>
        <v>0</v>
      </c>
      <c r="H369" s="1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</row>
    <row r="370" spans="1:39">
      <c r="A370" s="46">
        <v>3</v>
      </c>
      <c r="B370" s="32">
        <v>231</v>
      </c>
      <c r="C370" s="33" t="s">
        <v>437</v>
      </c>
      <c r="D370" s="34"/>
      <c r="E370" s="34">
        <v>24240048</v>
      </c>
      <c r="F370" s="92"/>
      <c r="G370" s="229">
        <f>D370+E370-F370</f>
        <v>24240048</v>
      </c>
      <c r="H370" s="1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</row>
    <row r="371" ht="15" spans="1:39">
      <c r="A371" s="228">
        <v>4</v>
      </c>
      <c r="B371" s="32" t="s">
        <v>438</v>
      </c>
      <c r="C371" s="33" t="s">
        <v>439</v>
      </c>
      <c r="D371" s="34">
        <f>SUM(D372:D373)</f>
        <v>0</v>
      </c>
      <c r="E371" s="34">
        <f>SUM(E372:E373)</f>
        <v>0</v>
      </c>
      <c r="F371" s="92"/>
      <c r="G371" s="229">
        <f>SUM(G372:G373)</f>
        <v>0</v>
      </c>
      <c r="H371" s="1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</row>
    <row r="372" ht="15" spans="1:39">
      <c r="A372" s="46">
        <v>5</v>
      </c>
      <c r="B372" s="32">
        <v>25</v>
      </c>
      <c r="C372" s="230" t="s">
        <v>440</v>
      </c>
      <c r="D372" s="37"/>
      <c r="E372" s="37">
        <v>0</v>
      </c>
      <c r="F372" s="231"/>
      <c r="G372" s="232">
        <f>D372+E372-F372</f>
        <v>0</v>
      </c>
      <c r="H372" s="1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</row>
    <row r="373" ht="15" spans="1:39">
      <c r="A373" s="228">
        <v>6</v>
      </c>
      <c r="B373" s="233">
        <v>26</v>
      </c>
      <c r="C373" s="230" t="s">
        <v>85</v>
      </c>
      <c r="D373" s="37"/>
      <c r="E373" s="37">
        <v>0</v>
      </c>
      <c r="F373" s="231"/>
      <c r="G373" s="232">
        <f>D373+E373-F373</f>
        <v>0</v>
      </c>
      <c r="H373" s="1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</row>
    <row r="374" ht="15.75" spans="1:8">
      <c r="A374" s="46">
        <v>7</v>
      </c>
      <c r="B374" s="226" t="s">
        <v>441</v>
      </c>
      <c r="C374" s="227" t="s">
        <v>442</v>
      </c>
      <c r="D374" s="34">
        <f>SUM(D375+D380+D384+D387+D391+D392)</f>
        <v>0</v>
      </c>
      <c r="E374" s="34">
        <f>SUM(E375+E380+E384+E387+E391+E392)</f>
        <v>29087273</v>
      </c>
      <c r="F374" s="34">
        <f>SUM(F375+F380+F384+F387+F391+F392)</f>
        <v>53327321</v>
      </c>
      <c r="G374" s="34">
        <f>SUM(G375+G380+G384+G387+G391+G392)</f>
        <v>24240048</v>
      </c>
      <c r="H374" s="15"/>
    </row>
    <row r="375" ht="15" spans="1:39">
      <c r="A375" s="228">
        <v>8</v>
      </c>
      <c r="B375" s="233">
        <v>105</v>
      </c>
      <c r="C375" s="234" t="s">
        <v>443</v>
      </c>
      <c r="D375" s="37">
        <f>D376+D377+D378+D379</f>
        <v>0</v>
      </c>
      <c r="E375" s="37">
        <f>E376+E377+E378+E379</f>
        <v>111300</v>
      </c>
      <c r="F375" s="37">
        <f>F376+F377+F378+F379</f>
        <v>24351348</v>
      </c>
      <c r="G375" s="37">
        <f>G376+G377+G378+G379</f>
        <v>24240048</v>
      </c>
      <c r="H375" s="1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</row>
    <row r="376" spans="1:39">
      <c r="A376" s="46">
        <v>9</v>
      </c>
      <c r="B376" s="35">
        <v>1050</v>
      </c>
      <c r="C376" s="36" t="s">
        <v>444</v>
      </c>
      <c r="D376" s="37"/>
      <c r="E376" s="231"/>
      <c r="F376" s="231">
        <v>24240048</v>
      </c>
      <c r="G376" s="232">
        <f>D376+F376-E376</f>
        <v>24240048</v>
      </c>
      <c r="H376" s="1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</row>
    <row r="377" ht="15" spans="1:39">
      <c r="A377" s="228">
        <v>10</v>
      </c>
      <c r="B377" s="35">
        <v>1051</v>
      </c>
      <c r="C377" s="36" t="s">
        <v>445</v>
      </c>
      <c r="D377" s="37"/>
      <c r="E377" s="231">
        <v>0</v>
      </c>
      <c r="F377" s="231"/>
      <c r="G377" s="232">
        <f>D377+F377-E377</f>
        <v>0</v>
      </c>
      <c r="H377" s="1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</row>
    <row r="378" spans="1:39">
      <c r="A378" s="46">
        <v>11</v>
      </c>
      <c r="B378" s="35">
        <v>1052</v>
      </c>
      <c r="C378" s="36" t="s">
        <v>446</v>
      </c>
      <c r="D378" s="37"/>
      <c r="E378" s="231">
        <v>0</v>
      </c>
      <c r="F378" s="231"/>
      <c r="G378" s="232">
        <f>D378+F378-E378</f>
        <v>0</v>
      </c>
      <c r="H378" s="1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</row>
    <row r="379" ht="15" spans="1:39">
      <c r="A379" s="228">
        <v>12</v>
      </c>
      <c r="B379" s="35">
        <v>1059</v>
      </c>
      <c r="C379" s="36" t="s">
        <v>447</v>
      </c>
      <c r="D379" s="37"/>
      <c r="E379" s="231">
        <v>111300</v>
      </c>
      <c r="F379" s="231">
        <v>111300</v>
      </c>
      <c r="G379" s="232">
        <f>D379+F379-E379</f>
        <v>0</v>
      </c>
      <c r="H379" s="1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</row>
    <row r="380" ht="15" spans="1:8">
      <c r="A380" s="46">
        <v>13</v>
      </c>
      <c r="B380" s="233">
        <v>106</v>
      </c>
      <c r="C380" s="230" t="s">
        <v>448</v>
      </c>
      <c r="D380" s="34">
        <f>SUM(D381:D383)</f>
        <v>0</v>
      </c>
      <c r="E380" s="34">
        <f>SUM(E381:E383)</f>
        <v>27110453</v>
      </c>
      <c r="F380" s="34">
        <f>SUM(F381:F383)</f>
        <v>27110453</v>
      </c>
      <c r="G380" s="235">
        <f>SUM(G381:G383)</f>
        <v>0</v>
      </c>
      <c r="H380" s="15"/>
    </row>
    <row r="381" ht="15" spans="1:8">
      <c r="A381" s="228">
        <v>14</v>
      </c>
      <c r="B381" s="35">
        <v>1060</v>
      </c>
      <c r="C381" s="36" t="s">
        <v>449</v>
      </c>
      <c r="D381" s="37">
        <v>0</v>
      </c>
      <c r="E381" s="37">
        <v>0</v>
      </c>
      <c r="F381" s="231">
        <v>0</v>
      </c>
      <c r="G381" s="232">
        <f>D381+F381-E381</f>
        <v>0</v>
      </c>
      <c r="H381" s="15">
        <v>8</v>
      </c>
    </row>
    <row r="382" spans="1:8">
      <c r="A382" s="46">
        <v>15</v>
      </c>
      <c r="B382" s="35">
        <v>1061</v>
      </c>
      <c r="C382" s="36" t="s">
        <v>450</v>
      </c>
      <c r="D382" s="37"/>
      <c r="E382" s="37">
        <v>0</v>
      </c>
      <c r="F382" s="231">
        <v>0</v>
      </c>
      <c r="G382" s="232">
        <f>D382+F382-E382</f>
        <v>0</v>
      </c>
      <c r="H382" s="15"/>
    </row>
    <row r="383" ht="15" spans="1:8">
      <c r="A383" s="228">
        <v>16</v>
      </c>
      <c r="B383" s="35">
        <v>1069</v>
      </c>
      <c r="C383" s="36" t="s">
        <v>451</v>
      </c>
      <c r="D383" s="37"/>
      <c r="E383" s="37">
        <v>27110453</v>
      </c>
      <c r="F383" s="231">
        <v>27110453</v>
      </c>
      <c r="G383" s="232">
        <f>D383+F383-E383</f>
        <v>0</v>
      </c>
      <c r="H383" s="15"/>
    </row>
    <row r="384" ht="15" spans="1:8">
      <c r="A384" s="46">
        <v>17</v>
      </c>
      <c r="B384" s="233">
        <v>14</v>
      </c>
      <c r="C384" s="234" t="s">
        <v>452</v>
      </c>
      <c r="D384" s="34">
        <f>SUM(D385:D386)</f>
        <v>0</v>
      </c>
      <c r="E384" s="34">
        <f>SUM(E385:E386)</f>
        <v>0</v>
      </c>
      <c r="F384" s="34">
        <f>SUM(F385:F386)</f>
        <v>0</v>
      </c>
      <c r="G384" s="235">
        <f>SUM(G385:G386)</f>
        <v>0</v>
      </c>
      <c r="H384" s="15"/>
    </row>
    <row r="385" ht="15" spans="1:8">
      <c r="A385" s="228">
        <v>18</v>
      </c>
      <c r="B385" s="238">
        <v>145</v>
      </c>
      <c r="C385" s="239" t="s">
        <v>453</v>
      </c>
      <c r="D385" s="37">
        <v>0</v>
      </c>
      <c r="E385" s="37">
        <v>0</v>
      </c>
      <c r="F385" s="231">
        <v>0</v>
      </c>
      <c r="G385" s="232">
        <f>D385+F385-E385</f>
        <v>0</v>
      </c>
      <c r="H385" s="15"/>
    </row>
    <row r="386" ht="14.25" spans="1:8">
      <c r="A386" s="46">
        <v>19</v>
      </c>
      <c r="B386" s="238">
        <v>146</v>
      </c>
      <c r="C386" s="239" t="s">
        <v>454</v>
      </c>
      <c r="D386" s="37">
        <v>0</v>
      </c>
      <c r="E386" s="37">
        <v>0</v>
      </c>
      <c r="F386" s="231">
        <v>0</v>
      </c>
      <c r="G386" s="232">
        <f>D386+F386-E386</f>
        <v>0</v>
      </c>
      <c r="H386" s="15"/>
    </row>
    <row r="387" ht="15" spans="1:8">
      <c r="A387" s="228">
        <v>20</v>
      </c>
      <c r="B387" s="233">
        <v>11</v>
      </c>
      <c r="C387" s="234" t="s">
        <v>455</v>
      </c>
      <c r="D387" s="34">
        <f>SUM(D388:D390)</f>
        <v>0</v>
      </c>
      <c r="E387" s="34">
        <f>SUM(E388:E390)</f>
        <v>1865520</v>
      </c>
      <c r="F387" s="34">
        <f>SUM(F388:F390)</f>
        <v>1865520</v>
      </c>
      <c r="G387" s="34">
        <f>SUM(G388:G390)</f>
        <v>0</v>
      </c>
      <c r="H387" s="15"/>
    </row>
    <row r="388" ht="14.25" spans="1:8">
      <c r="A388" s="46">
        <v>21</v>
      </c>
      <c r="B388" s="238">
        <v>111</v>
      </c>
      <c r="C388" s="239" t="s">
        <v>456</v>
      </c>
      <c r="D388" s="37">
        <v>0</v>
      </c>
      <c r="E388" s="37">
        <v>0</v>
      </c>
      <c r="F388" s="231">
        <v>0</v>
      </c>
      <c r="G388" s="232">
        <f t="shared" ref="G388:G394" si="2">D388+F388-E388</f>
        <v>0</v>
      </c>
      <c r="H388" s="15"/>
    </row>
    <row r="389" ht="15" spans="1:8">
      <c r="A389" s="228">
        <v>22</v>
      </c>
      <c r="B389" s="238">
        <v>115</v>
      </c>
      <c r="C389" s="239" t="s">
        <v>457</v>
      </c>
      <c r="D389" s="37">
        <v>0</v>
      </c>
      <c r="E389" s="231">
        <v>1865520</v>
      </c>
      <c r="F389" s="231">
        <v>1865520</v>
      </c>
      <c r="G389" s="232">
        <f t="shared" si="2"/>
        <v>0</v>
      </c>
      <c r="H389" s="15"/>
    </row>
    <row r="390" ht="14.25" spans="1:8">
      <c r="A390" s="46">
        <v>23</v>
      </c>
      <c r="B390" s="238">
        <v>116</v>
      </c>
      <c r="C390" s="239" t="s">
        <v>458</v>
      </c>
      <c r="D390" s="37">
        <v>0</v>
      </c>
      <c r="E390" s="37">
        <v>0</v>
      </c>
      <c r="F390" s="231">
        <v>0</v>
      </c>
      <c r="G390" s="232">
        <f t="shared" si="2"/>
        <v>0</v>
      </c>
      <c r="H390" s="15"/>
    </row>
    <row r="391" ht="15" spans="1:8">
      <c r="A391" s="228">
        <v>24</v>
      </c>
      <c r="B391" s="233">
        <v>12</v>
      </c>
      <c r="C391" s="234" t="s">
        <v>459</v>
      </c>
      <c r="D391" s="34"/>
      <c r="E391" s="34"/>
      <c r="F391" s="34"/>
      <c r="G391" s="34"/>
      <c r="H391" s="15"/>
    </row>
    <row r="392" ht="15" spans="1:8">
      <c r="A392" s="46">
        <v>25</v>
      </c>
      <c r="B392" s="233" t="s">
        <v>460</v>
      </c>
      <c r="C392" s="234" t="s">
        <v>461</v>
      </c>
      <c r="D392" s="34">
        <f>SUM(D393:D394)</f>
        <v>0</v>
      </c>
      <c r="E392" s="34">
        <f>SUM(E393:E394)</f>
        <v>0</v>
      </c>
      <c r="F392" s="34">
        <f>SUM(F393:F394)</f>
        <v>0</v>
      </c>
      <c r="G392" s="235">
        <f>SUM(G393:G394)</f>
        <v>0</v>
      </c>
      <c r="H392" s="15"/>
    </row>
    <row r="393" ht="15" spans="1:8">
      <c r="A393" s="228">
        <v>26</v>
      </c>
      <c r="B393" s="233">
        <v>16</v>
      </c>
      <c r="C393" s="240" t="s">
        <v>462</v>
      </c>
      <c r="D393" s="37">
        <v>0</v>
      </c>
      <c r="E393" s="37">
        <v>0</v>
      </c>
      <c r="F393" s="231">
        <v>0</v>
      </c>
      <c r="G393" s="232">
        <f t="shared" si="2"/>
        <v>0</v>
      </c>
      <c r="H393" s="15"/>
    </row>
    <row r="394" ht="15" spans="1:8">
      <c r="A394" s="46">
        <v>27</v>
      </c>
      <c r="B394" s="233">
        <v>17</v>
      </c>
      <c r="C394" s="240" t="s">
        <v>463</v>
      </c>
      <c r="D394" s="37">
        <v>0</v>
      </c>
      <c r="E394" s="37">
        <v>0</v>
      </c>
      <c r="F394" s="231">
        <v>0</v>
      </c>
      <c r="G394" s="232">
        <f t="shared" si="2"/>
        <v>0</v>
      </c>
      <c r="H394" s="15"/>
    </row>
    <row r="395" ht="15.75" spans="1:8">
      <c r="A395" s="46">
        <v>29</v>
      </c>
      <c r="B395" s="226" t="s">
        <v>464</v>
      </c>
      <c r="C395" s="227" t="s">
        <v>465</v>
      </c>
      <c r="D395" s="104">
        <f>D374-D368</f>
        <v>0</v>
      </c>
      <c r="E395" s="104">
        <f>E374-E368</f>
        <v>4847225</v>
      </c>
      <c r="F395" s="104">
        <f>F374-F368</f>
        <v>53327321</v>
      </c>
      <c r="G395" s="241">
        <f>G374-G368</f>
        <v>0</v>
      </c>
      <c r="H395" s="15"/>
    </row>
    <row r="396" ht="15.75" spans="1:8">
      <c r="A396" s="184">
        <v>30</v>
      </c>
      <c r="B396" s="242" t="s">
        <v>466</v>
      </c>
      <c r="C396" s="243"/>
      <c r="D396" s="108"/>
      <c r="E396" s="108"/>
      <c r="F396" s="108"/>
      <c r="G396" s="244"/>
      <c r="H396" s="15"/>
    </row>
    <row r="397" spans="6:8">
      <c r="F397" s="14"/>
      <c r="G397" s="15"/>
      <c r="H397" s="15"/>
    </row>
    <row r="398" spans="1:8">
      <c r="A398" s="56" t="s">
        <v>140</v>
      </c>
      <c r="B398" s="57"/>
      <c r="C398" s="33" t="s">
        <v>141</v>
      </c>
      <c r="D398" s="32" t="s">
        <v>412</v>
      </c>
      <c r="E398" s="32" t="s">
        <v>413</v>
      </c>
      <c r="F398" s="14"/>
      <c r="G398" s="15"/>
      <c r="H398" s="15"/>
    </row>
    <row r="399" spans="1:8">
      <c r="A399" s="56" t="s">
        <v>143</v>
      </c>
      <c r="B399" s="57"/>
      <c r="C399" s="245" t="s">
        <v>467</v>
      </c>
      <c r="D399" s="58">
        <f>D375-E111</f>
        <v>0</v>
      </c>
      <c r="E399" s="58">
        <f>G375-D111</f>
        <v>0</v>
      </c>
      <c r="F399" s="14"/>
      <c r="G399" s="15"/>
      <c r="H399" s="15"/>
    </row>
    <row r="400" spans="1:8">
      <c r="A400" s="56" t="s">
        <v>145</v>
      </c>
      <c r="B400" s="57"/>
      <c r="C400" s="245" t="s">
        <v>468</v>
      </c>
      <c r="D400" s="58">
        <f>D380-E112</f>
        <v>0</v>
      </c>
      <c r="E400" s="58">
        <f>G380-D112</f>
        <v>0</v>
      </c>
      <c r="F400" s="14"/>
      <c r="G400" s="15"/>
      <c r="H400" s="15"/>
    </row>
    <row r="401" spans="1:8">
      <c r="A401" s="56" t="s">
        <v>469</v>
      </c>
      <c r="B401" s="57"/>
      <c r="C401" s="245" t="s">
        <v>470</v>
      </c>
      <c r="D401" s="58">
        <f>D388-E108</f>
        <v>0</v>
      </c>
      <c r="E401" s="58">
        <f>G388-D108</f>
        <v>0</v>
      </c>
      <c r="F401" s="14"/>
      <c r="G401" s="15"/>
      <c r="H401" s="15"/>
    </row>
    <row r="402" spans="1:8">
      <c r="A402" s="56" t="s">
        <v>471</v>
      </c>
      <c r="B402" s="57"/>
      <c r="C402" s="245" t="s">
        <v>472</v>
      </c>
      <c r="D402" s="58">
        <f>D389-E109</f>
        <v>0</v>
      </c>
      <c r="E402" s="58">
        <f>G389-D109</f>
        <v>0</v>
      </c>
      <c r="F402" s="14"/>
      <c r="G402" s="15"/>
      <c r="H402" s="15"/>
    </row>
    <row r="403" spans="1:8">
      <c r="A403" s="56" t="s">
        <v>473</v>
      </c>
      <c r="B403" s="57"/>
      <c r="C403" s="245" t="s">
        <v>474</v>
      </c>
      <c r="D403" s="58">
        <f>D391-E106</f>
        <v>0</v>
      </c>
      <c r="E403" s="58">
        <f>G391-D106</f>
        <v>0</v>
      </c>
      <c r="F403" s="14"/>
      <c r="G403" s="15"/>
      <c r="H403" s="15"/>
    </row>
    <row r="404" spans="1:8">
      <c r="A404" s="56" t="s">
        <v>475</v>
      </c>
      <c r="B404" s="57"/>
      <c r="C404" s="245" t="s">
        <v>476</v>
      </c>
      <c r="D404" s="58">
        <f>D392-E100</f>
        <v>0</v>
      </c>
      <c r="E404" s="58">
        <f>G392-D100</f>
        <v>0</v>
      </c>
      <c r="F404" s="14"/>
      <c r="G404" s="15"/>
      <c r="H404" s="15"/>
    </row>
    <row r="405" spans="1:8">
      <c r="A405" s="56" t="s">
        <v>477</v>
      </c>
      <c r="B405" s="57"/>
      <c r="C405" s="245" t="s">
        <v>478</v>
      </c>
      <c r="D405" s="58">
        <f>D369-E70</f>
        <v>0</v>
      </c>
      <c r="E405" s="58">
        <f>G369-D70</f>
        <v>0</v>
      </c>
      <c r="F405" s="14"/>
      <c r="G405" s="15"/>
      <c r="H405" s="15"/>
    </row>
    <row r="406" spans="1:8">
      <c r="A406" s="56" t="s">
        <v>479</v>
      </c>
      <c r="B406" s="57"/>
      <c r="C406" s="245" t="s">
        <v>480</v>
      </c>
      <c r="D406" s="58">
        <f>D370-E71</f>
        <v>0</v>
      </c>
      <c r="E406" s="58">
        <f>G370-D71</f>
        <v>0</v>
      </c>
      <c r="F406" s="14"/>
      <c r="G406" s="15"/>
      <c r="H406" s="15"/>
    </row>
    <row r="407" spans="1:8">
      <c r="A407" s="56" t="s">
        <v>481</v>
      </c>
      <c r="B407" s="57"/>
      <c r="C407" s="245" t="s">
        <v>482</v>
      </c>
      <c r="D407" s="58">
        <f>D371-E66</f>
        <v>0</v>
      </c>
      <c r="E407" s="58">
        <f>G371-D66</f>
        <v>0</v>
      </c>
      <c r="F407" s="14"/>
      <c r="G407" s="15"/>
      <c r="H407" s="15"/>
    </row>
    <row r="408" spans="6:8">
      <c r="F408" s="14"/>
      <c r="G408" s="15"/>
      <c r="H408" s="15"/>
    </row>
    <row r="409" spans="6:8">
      <c r="F409" s="14"/>
      <c r="G409" s="15"/>
      <c r="H409" s="15"/>
    </row>
    <row r="410" s="1" customFormat="1" ht="15.75" spans="1:11">
      <c r="A410" s="6"/>
      <c r="B410" s="7"/>
      <c r="C410" s="246" t="str">
        <f>C1</f>
        <v>Spitali Rajonal Gjirokaster</v>
      </c>
      <c r="D410" s="64"/>
      <c r="E410" s="64"/>
      <c r="F410" s="247"/>
      <c r="G410" s="15"/>
      <c r="H410" s="15"/>
      <c r="I410" s="4"/>
      <c r="J410" s="4"/>
      <c r="K410" s="204" t="s">
        <v>415</v>
      </c>
    </row>
    <row r="411" ht="15.75" spans="1:13">
      <c r="A411" s="16"/>
      <c r="B411" s="248"/>
      <c r="C411" s="249" t="s">
        <v>483</v>
      </c>
      <c r="D411" s="250"/>
      <c r="E411" s="251"/>
      <c r="F411" s="14"/>
      <c r="G411" s="15"/>
      <c r="H411" s="15"/>
      <c r="J411" s="248" t="s">
        <v>4</v>
      </c>
      <c r="K411" s="248"/>
      <c r="M411" s="10" t="s">
        <v>484</v>
      </c>
    </row>
    <row r="412" ht="13.5" spans="1:13">
      <c r="A412" s="16"/>
      <c r="B412" s="16"/>
      <c r="C412" s="16"/>
      <c r="D412" s="16"/>
      <c r="E412" s="16"/>
      <c r="F412" s="207"/>
      <c r="G412" s="208"/>
      <c r="H412" s="208"/>
      <c r="I412" s="16"/>
      <c r="J412" s="16"/>
      <c r="K412" s="16"/>
      <c r="L412" s="16"/>
      <c r="M412" s="16" t="s">
        <v>485</v>
      </c>
    </row>
    <row r="413" ht="15" spans="1:14">
      <c r="A413" s="252"/>
      <c r="B413" s="162"/>
      <c r="C413" s="162"/>
      <c r="D413" s="20" t="s">
        <v>486</v>
      </c>
      <c r="E413" s="253" t="s">
        <v>487</v>
      </c>
      <c r="F413" s="253"/>
      <c r="G413" s="253"/>
      <c r="H413" s="253"/>
      <c r="I413" s="253"/>
      <c r="J413" s="284" t="s">
        <v>488</v>
      </c>
      <c r="K413" s="284"/>
      <c r="L413" s="284"/>
      <c r="M413" s="284"/>
      <c r="N413" s="21" t="s">
        <v>489</v>
      </c>
    </row>
    <row r="414" spans="1:14">
      <c r="A414" s="70" t="s">
        <v>6</v>
      </c>
      <c r="B414" s="23" t="s">
        <v>6</v>
      </c>
      <c r="C414" s="24" t="s">
        <v>10</v>
      </c>
      <c r="D414" s="24" t="s">
        <v>490</v>
      </c>
      <c r="E414" s="24" t="s">
        <v>491</v>
      </c>
      <c r="F414" s="254" t="s">
        <v>492</v>
      </c>
      <c r="G414" s="255"/>
      <c r="H414" s="256" t="s">
        <v>493</v>
      </c>
      <c r="I414" s="24" t="s">
        <v>494</v>
      </c>
      <c r="J414" s="24" t="s">
        <v>495</v>
      </c>
      <c r="K414" s="24" t="s">
        <v>496</v>
      </c>
      <c r="L414" s="24" t="s">
        <v>497</v>
      </c>
      <c r="M414" s="24" t="s">
        <v>494</v>
      </c>
      <c r="N414" s="25" t="s">
        <v>498</v>
      </c>
    </row>
    <row r="415" spans="1:14">
      <c r="A415" s="70" t="s">
        <v>499</v>
      </c>
      <c r="B415" s="24" t="s">
        <v>376</v>
      </c>
      <c r="C415" s="24"/>
      <c r="D415" s="24" t="s">
        <v>500</v>
      </c>
      <c r="E415" s="24" t="s">
        <v>501</v>
      </c>
      <c r="F415" s="257" t="s">
        <v>502</v>
      </c>
      <c r="G415" s="256" t="s">
        <v>503</v>
      </c>
      <c r="H415" s="256" t="s">
        <v>504</v>
      </c>
      <c r="I415" s="24" t="s">
        <v>505</v>
      </c>
      <c r="J415" s="24"/>
      <c r="K415" s="24" t="s">
        <v>506</v>
      </c>
      <c r="L415" s="24" t="s">
        <v>507</v>
      </c>
      <c r="M415" s="24" t="s">
        <v>505</v>
      </c>
      <c r="N415" s="25" t="s">
        <v>508</v>
      </c>
    </row>
    <row r="416" spans="1:14">
      <c r="A416" s="74"/>
      <c r="B416" s="29" t="s">
        <v>153</v>
      </c>
      <c r="C416" s="29"/>
      <c r="D416" s="29"/>
      <c r="E416" s="29" t="s">
        <v>509</v>
      </c>
      <c r="F416" s="258" t="s">
        <v>510</v>
      </c>
      <c r="G416" s="259" t="s">
        <v>510</v>
      </c>
      <c r="H416" s="259" t="s">
        <v>511</v>
      </c>
      <c r="I416" s="29"/>
      <c r="J416" s="29"/>
      <c r="K416" s="29"/>
      <c r="L416" s="29" t="s">
        <v>512</v>
      </c>
      <c r="M416" s="29"/>
      <c r="N416" s="30"/>
    </row>
    <row r="417" spans="1:14">
      <c r="A417" s="46" t="s">
        <v>158</v>
      </c>
      <c r="B417" s="32" t="s">
        <v>159</v>
      </c>
      <c r="C417" s="32" t="s">
        <v>160</v>
      </c>
      <c r="D417" s="32">
        <v>1</v>
      </c>
      <c r="E417" s="32">
        <v>2</v>
      </c>
      <c r="F417" s="260">
        <v>3</v>
      </c>
      <c r="G417" s="261">
        <v>4</v>
      </c>
      <c r="H417" s="261">
        <v>5</v>
      </c>
      <c r="I417" s="32">
        <v>6</v>
      </c>
      <c r="J417" s="32">
        <v>7</v>
      </c>
      <c r="K417" s="32">
        <v>8</v>
      </c>
      <c r="L417" s="32">
        <v>9</v>
      </c>
      <c r="M417" s="32">
        <v>10</v>
      </c>
      <c r="N417" s="285">
        <v>11</v>
      </c>
    </row>
    <row r="418" ht="15.75" spans="1:14">
      <c r="A418" s="46">
        <v>1</v>
      </c>
      <c r="B418" s="365" t="s">
        <v>62</v>
      </c>
      <c r="C418" s="262" t="s">
        <v>513</v>
      </c>
      <c r="D418" s="78">
        <f>SUM(D419:D421)</f>
        <v>7497702</v>
      </c>
      <c r="E418" s="78">
        <f t="shared" ref="E418:N418" si="3">SUM(E419:E421)</f>
        <v>0</v>
      </c>
      <c r="F418" s="78">
        <f t="shared" si="3"/>
        <v>0</v>
      </c>
      <c r="G418" s="78">
        <f t="shared" si="3"/>
        <v>0</v>
      </c>
      <c r="H418" s="78">
        <f t="shared" si="3"/>
        <v>0</v>
      </c>
      <c r="I418" s="78">
        <f t="shared" si="3"/>
        <v>0</v>
      </c>
      <c r="J418" s="78">
        <f t="shared" si="3"/>
        <v>0</v>
      </c>
      <c r="K418" s="78">
        <f t="shared" si="3"/>
        <v>0</v>
      </c>
      <c r="L418" s="78">
        <f t="shared" si="3"/>
        <v>0</v>
      </c>
      <c r="M418" s="78">
        <f t="shared" si="3"/>
        <v>0</v>
      </c>
      <c r="N418" s="78">
        <f t="shared" si="3"/>
        <v>7497702</v>
      </c>
    </row>
    <row r="419" spans="1:14">
      <c r="A419" s="46">
        <v>2</v>
      </c>
      <c r="B419" s="35">
        <v>201</v>
      </c>
      <c r="C419" s="36" t="s">
        <v>514</v>
      </c>
      <c r="D419" s="86"/>
      <c r="E419" s="81"/>
      <c r="F419" s="231"/>
      <c r="G419" s="263"/>
      <c r="H419" s="263"/>
      <c r="I419" s="78">
        <f>SUM(E419:H419)</f>
        <v>0</v>
      </c>
      <c r="J419" s="81"/>
      <c r="K419" s="81"/>
      <c r="L419" s="81"/>
      <c r="M419" s="86">
        <f>SUM(J418:L419)</f>
        <v>0</v>
      </c>
      <c r="N419" s="87">
        <f>D419+I419-M419</f>
        <v>0</v>
      </c>
    </row>
    <row r="420" spans="1:14">
      <c r="A420" s="46">
        <v>3</v>
      </c>
      <c r="B420" s="35">
        <v>202</v>
      </c>
      <c r="C420" s="36" t="s">
        <v>65</v>
      </c>
      <c r="D420" s="86">
        <v>7379856</v>
      </c>
      <c r="E420" s="81"/>
      <c r="F420" s="231"/>
      <c r="G420" s="263"/>
      <c r="H420" s="263"/>
      <c r="I420" s="78">
        <f>SUM(E420:H420)</f>
        <v>0</v>
      </c>
      <c r="J420" s="81"/>
      <c r="K420" s="81"/>
      <c r="L420" s="81"/>
      <c r="M420" s="86">
        <f>SUM(J419:L420)</f>
        <v>0</v>
      </c>
      <c r="N420" s="87">
        <f>D420+I420-M420</f>
        <v>7379856</v>
      </c>
    </row>
    <row r="421" spans="1:14">
      <c r="A421" s="46">
        <v>4</v>
      </c>
      <c r="B421" s="35">
        <v>203</v>
      </c>
      <c r="C421" s="36" t="s">
        <v>515</v>
      </c>
      <c r="D421" s="86">
        <v>117846</v>
      </c>
      <c r="E421" s="81"/>
      <c r="F421" s="231"/>
      <c r="G421" s="263"/>
      <c r="H421" s="263"/>
      <c r="I421" s="78">
        <f>SUM(E421:H421)</f>
        <v>0</v>
      </c>
      <c r="J421" s="81"/>
      <c r="K421" s="81"/>
      <c r="L421" s="81"/>
      <c r="M421" s="86">
        <f>SUM(J420:L421)</f>
        <v>0</v>
      </c>
      <c r="N421" s="87">
        <f>D421+I421-M421</f>
        <v>117846</v>
      </c>
    </row>
    <row r="422" ht="15.75" spans="1:14">
      <c r="A422" s="46">
        <v>5</v>
      </c>
      <c r="B422" s="365" t="s">
        <v>516</v>
      </c>
      <c r="C422" s="227" t="s">
        <v>517</v>
      </c>
      <c r="D422" s="78">
        <f t="shared" ref="D422:N422" si="4">SUM(D423:D433)</f>
        <v>1075591035.2</v>
      </c>
      <c r="E422" s="78">
        <f t="shared" si="4"/>
        <v>1865520</v>
      </c>
      <c r="F422" s="78">
        <f t="shared" si="4"/>
        <v>27110453</v>
      </c>
      <c r="G422" s="78">
        <f t="shared" si="4"/>
        <v>111300</v>
      </c>
      <c r="H422" s="78">
        <f t="shared" si="4"/>
        <v>0</v>
      </c>
      <c r="I422" s="78">
        <f t="shared" si="4"/>
        <v>29087273</v>
      </c>
      <c r="J422" s="78">
        <f t="shared" si="4"/>
        <v>0</v>
      </c>
      <c r="K422" s="78">
        <f t="shared" si="4"/>
        <v>2499952</v>
      </c>
      <c r="L422" s="78">
        <f t="shared" si="4"/>
        <v>0</v>
      </c>
      <c r="M422" s="78">
        <f t="shared" si="4"/>
        <v>2499952</v>
      </c>
      <c r="N422" s="78">
        <f t="shared" si="4"/>
        <v>1102178356.2</v>
      </c>
    </row>
    <row r="423" spans="1:14">
      <c r="A423" s="46">
        <v>6</v>
      </c>
      <c r="B423" s="35">
        <v>210</v>
      </c>
      <c r="C423" s="36" t="s">
        <v>518</v>
      </c>
      <c r="D423" s="264">
        <v>0</v>
      </c>
      <c r="E423" s="265"/>
      <c r="F423" s="266"/>
      <c r="G423" s="266"/>
      <c r="H423" s="231"/>
      <c r="I423" s="286">
        <f>SUM(E423:H423)</f>
        <v>0</v>
      </c>
      <c r="J423" s="287"/>
      <c r="K423" s="287"/>
      <c r="L423" s="287"/>
      <c r="M423" s="267">
        <f>SUM(J423:L423)</f>
        <v>0</v>
      </c>
      <c r="N423" s="288">
        <f>D423+I423-M423</f>
        <v>0</v>
      </c>
    </row>
    <row r="424" spans="1:14">
      <c r="A424" s="46">
        <v>7</v>
      </c>
      <c r="B424" s="35">
        <v>211</v>
      </c>
      <c r="C424" s="36" t="s">
        <v>519</v>
      </c>
      <c r="D424" s="264">
        <v>0</v>
      </c>
      <c r="E424" s="265"/>
      <c r="F424" s="266"/>
      <c r="G424" s="266"/>
      <c r="H424" s="231"/>
      <c r="I424" s="286">
        <f t="shared" ref="I424:I433" si="5">SUM(E424:H424)</f>
        <v>0</v>
      </c>
      <c r="J424" s="287"/>
      <c r="K424" s="287"/>
      <c r="L424" s="287"/>
      <c r="M424" s="267">
        <f t="shared" ref="M424:M433" si="6">SUM(J424:L424)</f>
        <v>0</v>
      </c>
      <c r="N424" s="288">
        <f t="shared" ref="N424:N433" si="7">D424+I424-M424</f>
        <v>0</v>
      </c>
    </row>
    <row r="425" spans="1:14">
      <c r="A425" s="46">
        <v>8</v>
      </c>
      <c r="B425" s="35">
        <v>212</v>
      </c>
      <c r="C425" s="36" t="s">
        <v>520</v>
      </c>
      <c r="D425" s="267">
        <v>490888680</v>
      </c>
      <c r="E425" s="265">
        <v>47520</v>
      </c>
      <c r="F425" s="266">
        <v>19934520</v>
      </c>
      <c r="G425" s="266"/>
      <c r="H425" s="231"/>
      <c r="I425" s="286">
        <f t="shared" si="5"/>
        <v>19982040</v>
      </c>
      <c r="J425" s="287"/>
      <c r="K425" s="287"/>
      <c r="L425" s="287"/>
      <c r="M425" s="267">
        <f t="shared" si="6"/>
        <v>0</v>
      </c>
      <c r="N425" s="288">
        <f t="shared" si="7"/>
        <v>510870720</v>
      </c>
    </row>
    <row r="426" spans="1:14">
      <c r="A426" s="46">
        <v>9</v>
      </c>
      <c r="B426" s="35">
        <v>213</v>
      </c>
      <c r="C426" s="36" t="s">
        <v>521</v>
      </c>
      <c r="D426" s="267">
        <v>18096450</v>
      </c>
      <c r="E426" s="265"/>
      <c r="F426" s="266"/>
      <c r="G426" s="266"/>
      <c r="H426" s="231"/>
      <c r="I426" s="286">
        <f t="shared" si="5"/>
        <v>0</v>
      </c>
      <c r="J426" s="287"/>
      <c r="K426" s="287"/>
      <c r="L426" s="287"/>
      <c r="M426" s="267">
        <f t="shared" si="6"/>
        <v>0</v>
      </c>
      <c r="N426" s="288">
        <f t="shared" si="7"/>
        <v>18096450</v>
      </c>
    </row>
    <row r="427" spans="1:14">
      <c r="A427" s="46">
        <v>10</v>
      </c>
      <c r="B427" s="35">
        <v>214</v>
      </c>
      <c r="C427" s="36" t="s">
        <v>522</v>
      </c>
      <c r="D427" s="267">
        <v>414068263.2</v>
      </c>
      <c r="E427" s="265"/>
      <c r="F427" s="266">
        <v>5738073</v>
      </c>
      <c r="G427" s="268"/>
      <c r="H427" s="231">
        <v>396000</v>
      </c>
      <c r="I427" s="286">
        <f t="shared" si="5"/>
        <v>6134073</v>
      </c>
      <c r="J427" s="287"/>
      <c r="K427" s="287">
        <v>39755</v>
      </c>
      <c r="L427" s="287"/>
      <c r="M427" s="267">
        <f t="shared" si="6"/>
        <v>39755</v>
      </c>
      <c r="N427" s="288">
        <f t="shared" si="7"/>
        <v>420162581.2</v>
      </c>
    </row>
    <row r="428" spans="1:14">
      <c r="A428" s="46">
        <v>11</v>
      </c>
      <c r="B428" s="35">
        <v>215</v>
      </c>
      <c r="C428" s="36" t="s">
        <v>523</v>
      </c>
      <c r="D428" s="267">
        <v>76217205</v>
      </c>
      <c r="E428" s="265"/>
      <c r="F428" s="266"/>
      <c r="G428" s="266"/>
      <c r="H428" s="231"/>
      <c r="I428" s="286">
        <f t="shared" si="5"/>
        <v>0</v>
      </c>
      <c r="J428" s="287"/>
      <c r="K428" s="287"/>
      <c r="L428" s="287"/>
      <c r="M428" s="267">
        <f t="shared" si="6"/>
        <v>0</v>
      </c>
      <c r="N428" s="288">
        <f t="shared" si="7"/>
        <v>76217205</v>
      </c>
    </row>
    <row r="429" spans="1:14">
      <c r="A429" s="46">
        <v>12</v>
      </c>
      <c r="B429" s="35">
        <v>216</v>
      </c>
      <c r="C429" s="36" t="s">
        <v>524</v>
      </c>
      <c r="D429" s="267">
        <v>0</v>
      </c>
      <c r="E429" s="265"/>
      <c r="F429" s="266"/>
      <c r="G429" s="266"/>
      <c r="H429" s="231"/>
      <c r="I429" s="286">
        <f t="shared" si="5"/>
        <v>0</v>
      </c>
      <c r="J429" s="287"/>
      <c r="K429" s="287"/>
      <c r="L429" s="287"/>
      <c r="M429" s="267">
        <f t="shared" si="6"/>
        <v>0</v>
      </c>
      <c r="N429" s="288">
        <f t="shared" si="7"/>
        <v>0</v>
      </c>
    </row>
    <row r="430" spans="1:14">
      <c r="A430" s="46">
        <v>13</v>
      </c>
      <c r="B430" s="35">
        <v>217</v>
      </c>
      <c r="C430" s="36" t="s">
        <v>76</v>
      </c>
      <c r="D430" s="267">
        <v>0</v>
      </c>
      <c r="E430" s="265"/>
      <c r="F430" s="266"/>
      <c r="G430" s="266"/>
      <c r="H430" s="231"/>
      <c r="I430" s="286">
        <f t="shared" si="5"/>
        <v>0</v>
      </c>
      <c r="J430" s="287"/>
      <c r="K430" s="287"/>
      <c r="L430" s="287"/>
      <c r="M430" s="267">
        <f t="shared" si="6"/>
        <v>0</v>
      </c>
      <c r="N430" s="288">
        <f t="shared" si="7"/>
        <v>0</v>
      </c>
    </row>
    <row r="431" spans="1:14">
      <c r="A431" s="46">
        <v>14</v>
      </c>
      <c r="B431" s="35">
        <v>218</v>
      </c>
      <c r="C431" s="36" t="s">
        <v>77</v>
      </c>
      <c r="D431" s="267">
        <v>76320437</v>
      </c>
      <c r="E431" s="269">
        <v>1818000</v>
      </c>
      <c r="F431" s="268">
        <v>1437860</v>
      </c>
      <c r="G431" s="266">
        <v>111300</v>
      </c>
      <c r="H431" s="231">
        <v>-396000</v>
      </c>
      <c r="I431" s="286">
        <f t="shared" si="5"/>
        <v>2971160</v>
      </c>
      <c r="J431" s="287"/>
      <c r="K431" s="287">
        <v>2460197</v>
      </c>
      <c r="L431" s="287"/>
      <c r="M431" s="267">
        <f t="shared" si="6"/>
        <v>2460197</v>
      </c>
      <c r="N431" s="288">
        <f t="shared" si="7"/>
        <v>76831400</v>
      </c>
    </row>
    <row r="432" spans="1:14">
      <c r="A432" s="46">
        <v>15</v>
      </c>
      <c r="B432" s="35">
        <v>24</v>
      </c>
      <c r="C432" s="36" t="s">
        <v>525</v>
      </c>
      <c r="D432" s="264">
        <v>0</v>
      </c>
      <c r="E432" s="265"/>
      <c r="F432" s="266"/>
      <c r="G432" s="266"/>
      <c r="H432" s="231"/>
      <c r="I432" s="286">
        <f t="shared" si="5"/>
        <v>0</v>
      </c>
      <c r="J432" s="287"/>
      <c r="K432" s="287"/>
      <c r="L432" s="287"/>
      <c r="M432" s="267">
        <f t="shared" si="6"/>
        <v>0</v>
      </c>
      <c r="N432" s="288">
        <f t="shared" si="7"/>
        <v>0</v>
      </c>
    </row>
    <row r="433" spans="1:14">
      <c r="A433" s="46">
        <v>16</v>
      </c>
      <c r="B433" s="35">
        <v>28</v>
      </c>
      <c r="C433" s="36" t="s">
        <v>526</v>
      </c>
      <c r="D433" s="264">
        <v>0</v>
      </c>
      <c r="E433" s="265"/>
      <c r="F433" s="266"/>
      <c r="G433" s="266"/>
      <c r="H433" s="231"/>
      <c r="I433" s="286">
        <f t="shared" si="5"/>
        <v>0</v>
      </c>
      <c r="J433" s="287"/>
      <c r="K433" s="287"/>
      <c r="L433" s="287"/>
      <c r="M433" s="267">
        <f t="shared" si="6"/>
        <v>0</v>
      </c>
      <c r="N433" s="288">
        <f t="shared" si="7"/>
        <v>0</v>
      </c>
    </row>
    <row r="434" ht="16.5" spans="1:14">
      <c r="A434" s="184">
        <v>17</v>
      </c>
      <c r="B434" s="186"/>
      <c r="C434" s="270" t="s">
        <v>527</v>
      </c>
      <c r="D434" s="151">
        <f>D418+D422</f>
        <v>1083088737.2</v>
      </c>
      <c r="E434" s="151">
        <f t="shared" ref="E434:N434" si="8">E418+E422</f>
        <v>1865520</v>
      </c>
      <c r="F434" s="151">
        <f t="shared" si="8"/>
        <v>27110453</v>
      </c>
      <c r="G434" s="151">
        <f t="shared" si="8"/>
        <v>111300</v>
      </c>
      <c r="H434" s="151">
        <f t="shared" si="8"/>
        <v>0</v>
      </c>
      <c r="I434" s="151">
        <f t="shared" si="8"/>
        <v>29087273</v>
      </c>
      <c r="J434" s="151">
        <f t="shared" si="8"/>
        <v>0</v>
      </c>
      <c r="K434" s="151">
        <f t="shared" si="8"/>
        <v>2499952</v>
      </c>
      <c r="L434" s="151">
        <f t="shared" si="8"/>
        <v>0</v>
      </c>
      <c r="M434" s="151">
        <f t="shared" si="8"/>
        <v>2499952</v>
      </c>
      <c r="N434" s="151">
        <f t="shared" si="8"/>
        <v>1109676058.2</v>
      </c>
    </row>
    <row r="435" spans="4:15">
      <c r="D435" s="5"/>
      <c r="E435" s="5"/>
      <c r="F435" s="14"/>
      <c r="G435" s="15"/>
      <c r="H435" s="15"/>
      <c r="I435" s="5"/>
      <c r="J435" s="5"/>
      <c r="K435" s="5"/>
      <c r="L435" s="5"/>
      <c r="M435" s="5"/>
      <c r="N435" s="5"/>
      <c r="O435" s="4" t="s">
        <v>528</v>
      </c>
    </row>
    <row r="436" spans="5:8">
      <c r="E436" s="5"/>
      <c r="F436" s="14"/>
      <c r="G436" s="271"/>
      <c r="H436" s="15"/>
    </row>
    <row r="437" spans="6:9">
      <c r="F437" s="14">
        <f>E427+E431</f>
        <v>1818000</v>
      </c>
      <c r="G437" s="271"/>
      <c r="H437" s="15"/>
      <c r="I437" s="4">
        <f>I434-G462</f>
        <v>0</v>
      </c>
    </row>
    <row r="438" s="1" customFormat="1" ht="15.75" spans="1:11">
      <c r="A438" s="6" t="s">
        <v>0</v>
      </c>
      <c r="B438" s="7"/>
      <c r="C438" s="272" t="str">
        <f>C1</f>
        <v>Spitali Rajonal Gjirokaster</v>
      </c>
      <c r="D438" s="248"/>
      <c r="E438" s="248"/>
      <c r="F438" s="158"/>
      <c r="G438" s="273"/>
      <c r="H438" s="159">
        <f>-H462+J462</f>
        <v>-28017194.4</v>
      </c>
      <c r="I438" s="10"/>
      <c r="K438" s="204" t="s">
        <v>415</v>
      </c>
    </row>
    <row r="439" ht="15.75" spans="1:15">
      <c r="A439" s="16"/>
      <c r="B439" s="248"/>
      <c r="C439" s="249" t="s">
        <v>529</v>
      </c>
      <c r="D439" s="250"/>
      <c r="E439" s="251"/>
      <c r="F439" s="274"/>
      <c r="G439" s="275"/>
      <c r="H439" s="275"/>
      <c r="I439" s="248"/>
      <c r="J439" s="248"/>
      <c r="K439" s="248"/>
      <c r="L439" s="10" t="s">
        <v>530</v>
      </c>
      <c r="N439" s="1"/>
      <c r="O439" s="1"/>
    </row>
    <row r="440" ht="16.5" spans="1:15">
      <c r="A440" s="16"/>
      <c r="B440" s="16"/>
      <c r="C440" s="16"/>
      <c r="D440" s="16"/>
      <c r="E440" s="16"/>
      <c r="F440" s="207"/>
      <c r="G440" s="208"/>
      <c r="H440" s="208"/>
      <c r="I440" s="248" t="str">
        <f>J411</f>
        <v>VITI 2024</v>
      </c>
      <c r="J440" s="248"/>
      <c r="K440" s="16"/>
      <c r="L440" s="16" t="str">
        <f>M412</f>
        <v>NE / LEKE</v>
      </c>
      <c r="N440" s="1"/>
      <c r="O440" s="1"/>
    </row>
    <row r="441" ht="13.5" spans="1:13">
      <c r="A441" s="252"/>
      <c r="B441" s="162"/>
      <c r="C441" s="162"/>
      <c r="D441" s="253" t="s">
        <v>531</v>
      </c>
      <c r="E441" s="253"/>
      <c r="F441" s="276"/>
      <c r="G441" s="277" t="s">
        <v>532</v>
      </c>
      <c r="H441" s="278"/>
      <c r="I441" s="289" t="s">
        <v>533</v>
      </c>
      <c r="J441" s="290"/>
      <c r="K441" s="253" t="s">
        <v>534</v>
      </c>
      <c r="L441" s="253"/>
      <c r="M441" s="291"/>
    </row>
    <row r="442" spans="1:16">
      <c r="A442" s="70" t="s">
        <v>6</v>
      </c>
      <c r="B442" s="23" t="s">
        <v>6</v>
      </c>
      <c r="C442" s="24" t="s">
        <v>10</v>
      </c>
      <c r="D442" s="279" t="s">
        <v>535</v>
      </c>
      <c r="E442" s="279" t="s">
        <v>536</v>
      </c>
      <c r="F442" s="280" t="s">
        <v>537</v>
      </c>
      <c r="G442" s="256" t="s">
        <v>535</v>
      </c>
      <c r="H442" s="256" t="s">
        <v>538</v>
      </c>
      <c r="I442" s="279" t="s">
        <v>535</v>
      </c>
      <c r="J442" s="279" t="s">
        <v>538</v>
      </c>
      <c r="K442" s="279" t="s">
        <v>535</v>
      </c>
      <c r="L442" s="279" t="s">
        <v>536</v>
      </c>
      <c r="M442" s="292" t="s">
        <v>537</v>
      </c>
      <c r="N442" s="188"/>
      <c r="O442" s="188"/>
      <c r="P442" s="188"/>
    </row>
    <row r="443" spans="1:16">
      <c r="A443" s="70" t="s">
        <v>499</v>
      </c>
      <c r="B443" s="24" t="s">
        <v>376</v>
      </c>
      <c r="C443" s="24"/>
      <c r="D443" s="24" t="s">
        <v>539</v>
      </c>
      <c r="E443" s="24" t="s">
        <v>540</v>
      </c>
      <c r="F443" s="257" t="s">
        <v>541</v>
      </c>
      <c r="G443" s="256" t="s">
        <v>539</v>
      </c>
      <c r="H443" s="256"/>
      <c r="I443" s="24" t="s">
        <v>539</v>
      </c>
      <c r="J443" s="24"/>
      <c r="K443" s="24" t="s">
        <v>539</v>
      </c>
      <c r="L443" s="24" t="s">
        <v>540</v>
      </c>
      <c r="M443" s="25" t="s">
        <v>541</v>
      </c>
      <c r="N443" s="188"/>
      <c r="O443" s="188"/>
      <c r="P443" s="188"/>
    </row>
    <row r="444" spans="1:16">
      <c r="A444" s="74"/>
      <c r="B444" s="29" t="s">
        <v>153</v>
      </c>
      <c r="C444" s="29"/>
      <c r="D444" s="29"/>
      <c r="E444" s="29"/>
      <c r="F444" s="258"/>
      <c r="G444" s="259"/>
      <c r="H444" s="259"/>
      <c r="I444" s="29"/>
      <c r="J444" s="29"/>
      <c r="K444" s="29"/>
      <c r="L444" s="29"/>
      <c r="M444" s="30"/>
      <c r="N444" s="188"/>
      <c r="O444" s="188"/>
      <c r="P444" s="188"/>
    </row>
    <row r="445" spans="1:13">
      <c r="A445" s="46" t="s">
        <v>158</v>
      </c>
      <c r="B445" s="32" t="s">
        <v>159</v>
      </c>
      <c r="C445" s="32" t="s">
        <v>160</v>
      </c>
      <c r="D445" s="29">
        <v>1</v>
      </c>
      <c r="E445" s="29">
        <v>2</v>
      </c>
      <c r="F445" s="281">
        <v>3</v>
      </c>
      <c r="G445" s="282">
        <v>4</v>
      </c>
      <c r="H445" s="282">
        <v>5</v>
      </c>
      <c r="I445" s="29">
        <v>6</v>
      </c>
      <c r="J445" s="29">
        <v>7</v>
      </c>
      <c r="K445" s="29">
        <v>8</v>
      </c>
      <c r="L445" s="29">
        <v>9</v>
      </c>
      <c r="M445" s="30">
        <v>10</v>
      </c>
    </row>
    <row r="446" ht="15.75" spans="1:13">
      <c r="A446" s="46">
        <v>1</v>
      </c>
      <c r="B446" s="32">
        <v>20</v>
      </c>
      <c r="C446" s="262" t="s">
        <v>513</v>
      </c>
      <c r="D446" s="78">
        <f>SUM(D447:D449)</f>
        <v>7497702</v>
      </c>
      <c r="E446" s="78">
        <f t="shared" ref="E446:M446" si="9">SUM(E447:E449)</f>
        <v>0</v>
      </c>
      <c r="F446" s="78">
        <f t="shared" si="9"/>
        <v>7497702</v>
      </c>
      <c r="G446" s="78">
        <f t="shared" si="9"/>
        <v>0</v>
      </c>
      <c r="H446" s="78">
        <f t="shared" si="9"/>
        <v>29462</v>
      </c>
      <c r="I446" s="78">
        <f t="shared" si="9"/>
        <v>0</v>
      </c>
      <c r="J446" s="78">
        <f t="shared" si="9"/>
        <v>0</v>
      </c>
      <c r="K446" s="78">
        <f t="shared" si="9"/>
        <v>7497702</v>
      </c>
      <c r="L446" s="78">
        <f t="shared" si="9"/>
        <v>29462</v>
      </c>
      <c r="M446" s="78">
        <f t="shared" si="9"/>
        <v>7468240</v>
      </c>
    </row>
    <row r="447" spans="1:13">
      <c r="A447" s="46">
        <v>2</v>
      </c>
      <c r="B447" s="35">
        <v>201</v>
      </c>
      <c r="C447" s="36" t="s">
        <v>514</v>
      </c>
      <c r="D447" s="47">
        <v>0</v>
      </c>
      <c r="E447" s="81">
        <v>0</v>
      </c>
      <c r="F447" s="283">
        <f>D447-E447</f>
        <v>0</v>
      </c>
      <c r="G447" s="81"/>
      <c r="H447" s="81"/>
      <c r="I447" s="47"/>
      <c r="J447" s="81"/>
      <c r="K447" s="81">
        <v>0</v>
      </c>
      <c r="L447" s="81">
        <f>E447+H447-J447</f>
        <v>0</v>
      </c>
      <c r="M447" s="87">
        <f>K447-L447</f>
        <v>0</v>
      </c>
    </row>
    <row r="448" spans="1:13">
      <c r="A448" s="46">
        <v>3</v>
      </c>
      <c r="B448" s="35">
        <v>202</v>
      </c>
      <c r="C448" s="36" t="s">
        <v>65</v>
      </c>
      <c r="D448" s="47">
        <v>7379856</v>
      </c>
      <c r="E448" s="81">
        <v>0</v>
      </c>
      <c r="F448" s="283">
        <f>D448-E448</f>
        <v>7379856</v>
      </c>
      <c r="G448" s="81"/>
      <c r="H448" s="81"/>
      <c r="I448" s="47"/>
      <c r="J448" s="81"/>
      <c r="K448" s="81">
        <f>D448+G448-I448</f>
        <v>7379856</v>
      </c>
      <c r="L448" s="81">
        <f>E448+H448-J448</f>
        <v>0</v>
      </c>
      <c r="M448" s="87">
        <f>K448-L448</f>
        <v>7379856</v>
      </c>
    </row>
    <row r="449" spans="1:13">
      <c r="A449" s="46">
        <v>4</v>
      </c>
      <c r="B449" s="35">
        <v>203</v>
      </c>
      <c r="C449" s="36" t="s">
        <v>515</v>
      </c>
      <c r="D449" s="47">
        <v>117846</v>
      </c>
      <c r="E449" s="81">
        <v>0</v>
      </c>
      <c r="F449" s="283">
        <f>D449-E449</f>
        <v>117846</v>
      </c>
      <c r="G449" s="81"/>
      <c r="H449" s="81">
        <v>29462</v>
      </c>
      <c r="I449" s="47"/>
      <c r="J449" s="81"/>
      <c r="K449" s="81">
        <f>D449+G449-I449</f>
        <v>117846</v>
      </c>
      <c r="L449" s="81">
        <f>E449+H449-J449</f>
        <v>29462</v>
      </c>
      <c r="M449" s="87">
        <f>K449-L449</f>
        <v>88384</v>
      </c>
    </row>
    <row r="450" ht="15.75" spans="1:16">
      <c r="A450" s="46">
        <v>5</v>
      </c>
      <c r="B450" s="365" t="s">
        <v>516</v>
      </c>
      <c r="C450" s="227" t="s">
        <v>542</v>
      </c>
      <c r="D450" s="78">
        <f>SUM(D451:D461)</f>
        <v>1075591035.2</v>
      </c>
      <c r="E450" s="78">
        <f t="shared" ref="E450:M450" si="10">SUM(E451:E461)</f>
        <v>524499218.820745</v>
      </c>
      <c r="F450" s="78">
        <f t="shared" si="10"/>
        <v>551091816.379255</v>
      </c>
      <c r="G450" s="78">
        <f t="shared" si="10"/>
        <v>29087273</v>
      </c>
      <c r="H450" s="78">
        <f t="shared" si="10"/>
        <v>30323545.4</v>
      </c>
      <c r="I450" s="78">
        <f t="shared" si="10"/>
        <v>2499952</v>
      </c>
      <c r="J450" s="78">
        <f t="shared" si="10"/>
        <v>2335813</v>
      </c>
      <c r="K450" s="78">
        <f t="shared" si="10"/>
        <v>1102178356.2</v>
      </c>
      <c r="L450" s="78">
        <f t="shared" si="10"/>
        <v>552486951.220745</v>
      </c>
      <c r="M450" s="78">
        <f t="shared" si="10"/>
        <v>549691404.979255</v>
      </c>
      <c r="O450" s="353"/>
      <c r="P450" s="354"/>
    </row>
    <row r="451" spans="1:16">
      <c r="A451" s="46">
        <v>6</v>
      </c>
      <c r="B451" s="35">
        <v>210</v>
      </c>
      <c r="C451" s="36" t="s">
        <v>518</v>
      </c>
      <c r="D451" s="264">
        <v>0</v>
      </c>
      <c r="E451" s="287">
        <v>0</v>
      </c>
      <c r="F451" s="283">
        <f>D451-E451</f>
        <v>0</v>
      </c>
      <c r="G451" s="287">
        <v>0</v>
      </c>
      <c r="H451" s="287"/>
      <c r="I451" s="264"/>
      <c r="J451" s="287"/>
      <c r="K451" s="287">
        <f>D451+G451-I451</f>
        <v>0</v>
      </c>
      <c r="L451" s="287">
        <f>E451+H451-J451</f>
        <v>0</v>
      </c>
      <c r="M451" s="288">
        <f>K451-L451</f>
        <v>0</v>
      </c>
      <c r="O451" s="355"/>
      <c r="P451" s="356"/>
    </row>
    <row r="452" spans="1:16">
      <c r="A452" s="46">
        <v>7</v>
      </c>
      <c r="B452" s="35">
        <v>211</v>
      </c>
      <c r="C452" s="36" t="s">
        <v>519</v>
      </c>
      <c r="D452" s="264">
        <v>0</v>
      </c>
      <c r="E452" s="287">
        <v>0</v>
      </c>
      <c r="F452" s="283">
        <f t="shared" ref="F452:F461" si="11">D452-E452</f>
        <v>0</v>
      </c>
      <c r="G452" s="287">
        <v>0</v>
      </c>
      <c r="H452" s="287"/>
      <c r="I452" s="264"/>
      <c r="J452" s="287"/>
      <c r="K452" s="287">
        <f>D452+G452-I452</f>
        <v>0</v>
      </c>
      <c r="L452" s="287">
        <f>E452+H452-J452</f>
        <v>0</v>
      </c>
      <c r="M452" s="288">
        <f>K452-L452</f>
        <v>0</v>
      </c>
      <c r="O452" s="355"/>
      <c r="P452" s="355"/>
    </row>
    <row r="453" spans="1:16">
      <c r="A453" s="46">
        <v>8</v>
      </c>
      <c r="B453" s="35">
        <v>212</v>
      </c>
      <c r="C453" s="36" t="s">
        <v>520</v>
      </c>
      <c r="D453" s="267">
        <v>490888680</v>
      </c>
      <c r="E453" s="287">
        <v>185752332.495615</v>
      </c>
      <c r="F453" s="283">
        <f t="shared" si="11"/>
        <v>305136347.504385</v>
      </c>
      <c r="G453" s="287">
        <v>19982040</v>
      </c>
      <c r="H453" s="287">
        <v>15256817.4</v>
      </c>
      <c r="I453" s="264"/>
      <c r="J453" s="287"/>
      <c r="K453" s="287">
        <f t="shared" ref="K453:K461" si="12">D453+G453-I453</f>
        <v>510870720</v>
      </c>
      <c r="L453" s="287">
        <f t="shared" ref="L453:L461" si="13">SUM(E453+H453-J453)</f>
        <v>201009149.895615</v>
      </c>
      <c r="M453" s="288">
        <f t="shared" ref="M453:M461" si="14">K453-L453</f>
        <v>309861570.104385</v>
      </c>
      <c r="O453" s="355"/>
      <c r="P453" s="355"/>
    </row>
    <row r="454" spans="1:16">
      <c r="A454" s="46">
        <v>9</v>
      </c>
      <c r="B454" s="35">
        <v>213</v>
      </c>
      <c r="C454" s="36" t="s">
        <v>521</v>
      </c>
      <c r="D454" s="267">
        <v>18096450</v>
      </c>
      <c r="E454" s="287">
        <v>4280272</v>
      </c>
      <c r="F454" s="283">
        <f t="shared" si="11"/>
        <v>13816178</v>
      </c>
      <c r="G454" s="287">
        <v>0</v>
      </c>
      <c r="H454" s="287">
        <v>138161</v>
      </c>
      <c r="I454" s="264"/>
      <c r="J454" s="287"/>
      <c r="K454" s="287">
        <f t="shared" si="12"/>
        <v>18096450</v>
      </c>
      <c r="L454" s="287">
        <f t="shared" si="13"/>
        <v>4418433</v>
      </c>
      <c r="M454" s="288">
        <f t="shared" si="14"/>
        <v>13678017</v>
      </c>
      <c r="O454" s="355"/>
      <c r="P454" s="355"/>
    </row>
    <row r="455" spans="1:16">
      <c r="A455" s="46">
        <v>10</v>
      </c>
      <c r="B455" s="35">
        <v>214</v>
      </c>
      <c r="C455" s="36" t="s">
        <v>522</v>
      </c>
      <c r="D455" s="267">
        <v>414068263.2</v>
      </c>
      <c r="E455" s="287">
        <v>212321039.59289</v>
      </c>
      <c r="F455" s="283">
        <f t="shared" si="11"/>
        <v>201747223.60711</v>
      </c>
      <c r="G455" s="287">
        <v>6134073</v>
      </c>
      <c r="H455" s="287">
        <v>9335717</v>
      </c>
      <c r="I455" s="264">
        <v>39755</v>
      </c>
      <c r="J455" s="287">
        <v>38240</v>
      </c>
      <c r="K455" s="287">
        <f t="shared" si="12"/>
        <v>420162581.2</v>
      </c>
      <c r="L455" s="287">
        <f t="shared" si="13"/>
        <v>221618516.59289</v>
      </c>
      <c r="M455" s="288">
        <f t="shared" si="14"/>
        <v>198544064.60711</v>
      </c>
      <c r="O455" s="355"/>
      <c r="P455" s="355"/>
    </row>
    <row r="456" spans="1:16">
      <c r="A456" s="46">
        <v>11</v>
      </c>
      <c r="B456" s="35">
        <v>215</v>
      </c>
      <c r="C456" s="36" t="s">
        <v>523</v>
      </c>
      <c r="D456" s="267">
        <v>76217205</v>
      </c>
      <c r="E456" s="287">
        <v>55877804.73224</v>
      </c>
      <c r="F456" s="283">
        <f t="shared" si="11"/>
        <v>20339400.26776</v>
      </c>
      <c r="G456" s="287">
        <v>0</v>
      </c>
      <c r="H456" s="287">
        <v>4067880</v>
      </c>
      <c r="I456" s="264"/>
      <c r="J456" s="287"/>
      <c r="K456" s="287">
        <f t="shared" si="12"/>
        <v>76217205</v>
      </c>
      <c r="L456" s="287">
        <f t="shared" si="13"/>
        <v>59945684.73224</v>
      </c>
      <c r="M456" s="288">
        <f t="shared" si="14"/>
        <v>16271520.26776</v>
      </c>
      <c r="O456" s="355"/>
      <c r="P456" s="355"/>
    </row>
    <row r="457" spans="1:16">
      <c r="A457" s="46">
        <v>12</v>
      </c>
      <c r="B457" s="35">
        <v>216</v>
      </c>
      <c r="C457" s="36" t="s">
        <v>524</v>
      </c>
      <c r="D457" s="267">
        <v>0</v>
      </c>
      <c r="E457" s="287">
        <v>0</v>
      </c>
      <c r="F457" s="283">
        <f t="shared" si="11"/>
        <v>0</v>
      </c>
      <c r="G457" s="287">
        <v>0</v>
      </c>
      <c r="H457" s="287"/>
      <c r="I457" s="264"/>
      <c r="J457" s="287"/>
      <c r="K457" s="287">
        <f t="shared" si="12"/>
        <v>0</v>
      </c>
      <c r="L457" s="287">
        <f t="shared" si="13"/>
        <v>0</v>
      </c>
      <c r="M457" s="288">
        <f t="shared" si="14"/>
        <v>0</v>
      </c>
      <c r="O457" s="355"/>
      <c r="P457" s="355"/>
    </row>
    <row r="458" spans="1:16">
      <c r="A458" s="46">
        <v>13</v>
      </c>
      <c r="B458" s="35">
        <v>217</v>
      </c>
      <c r="C458" s="36" t="s">
        <v>76</v>
      </c>
      <c r="D458" s="267">
        <v>0</v>
      </c>
      <c r="E458" s="287">
        <v>0</v>
      </c>
      <c r="F458" s="283">
        <f t="shared" si="11"/>
        <v>0</v>
      </c>
      <c r="G458" s="287">
        <v>0</v>
      </c>
      <c r="H458" s="287"/>
      <c r="I458" s="264"/>
      <c r="J458" s="287"/>
      <c r="K458" s="287">
        <f t="shared" si="12"/>
        <v>0</v>
      </c>
      <c r="L458" s="287">
        <f t="shared" si="13"/>
        <v>0</v>
      </c>
      <c r="M458" s="288">
        <f t="shared" si="14"/>
        <v>0</v>
      </c>
      <c r="O458" s="355"/>
      <c r="P458" s="355"/>
    </row>
    <row r="459" spans="1:16">
      <c r="A459" s="46">
        <v>14</v>
      </c>
      <c r="B459" s="35">
        <v>218</v>
      </c>
      <c r="C459" s="36" t="s">
        <v>77</v>
      </c>
      <c r="D459" s="267">
        <v>76320437</v>
      </c>
      <c r="E459" s="287">
        <v>66267770</v>
      </c>
      <c r="F459" s="283">
        <f t="shared" si="11"/>
        <v>10052667</v>
      </c>
      <c r="G459" s="287">
        <v>2971160</v>
      </c>
      <c r="H459" s="287">
        <v>1524970</v>
      </c>
      <c r="I459" s="264">
        <v>2460197</v>
      </c>
      <c r="J459" s="287">
        <v>2297573</v>
      </c>
      <c r="K459" s="287">
        <f t="shared" si="12"/>
        <v>76831400</v>
      </c>
      <c r="L459" s="287">
        <f t="shared" si="13"/>
        <v>65495167</v>
      </c>
      <c r="M459" s="288">
        <f t="shared" si="14"/>
        <v>11336233</v>
      </c>
      <c r="O459" s="355"/>
      <c r="P459" s="355"/>
    </row>
    <row r="460" spans="1:13">
      <c r="A460" s="46">
        <v>15</v>
      </c>
      <c r="B460" s="35">
        <v>24</v>
      </c>
      <c r="C460" s="36" t="s">
        <v>525</v>
      </c>
      <c r="D460" s="264">
        <v>0</v>
      </c>
      <c r="E460" s="287">
        <v>0</v>
      </c>
      <c r="F460" s="283">
        <f t="shared" si="11"/>
        <v>0</v>
      </c>
      <c r="G460" s="287">
        <v>0</v>
      </c>
      <c r="H460" s="287"/>
      <c r="I460" s="264"/>
      <c r="J460" s="287"/>
      <c r="K460" s="287">
        <f t="shared" si="12"/>
        <v>0</v>
      </c>
      <c r="L460" s="287">
        <f t="shared" si="13"/>
        <v>0</v>
      </c>
      <c r="M460" s="288">
        <f t="shared" si="14"/>
        <v>0</v>
      </c>
    </row>
    <row r="461" spans="1:13">
      <c r="A461" s="46">
        <v>16</v>
      </c>
      <c r="B461" s="35">
        <v>28</v>
      </c>
      <c r="C461" s="36" t="s">
        <v>526</v>
      </c>
      <c r="D461" s="264">
        <v>0</v>
      </c>
      <c r="E461" s="287">
        <v>0</v>
      </c>
      <c r="F461" s="283">
        <f t="shared" si="11"/>
        <v>0</v>
      </c>
      <c r="G461" s="287">
        <v>0</v>
      </c>
      <c r="H461" s="287"/>
      <c r="I461" s="264"/>
      <c r="J461" s="287"/>
      <c r="K461" s="287">
        <f t="shared" si="12"/>
        <v>0</v>
      </c>
      <c r="L461" s="287">
        <f t="shared" si="13"/>
        <v>0</v>
      </c>
      <c r="M461" s="288">
        <f t="shared" si="14"/>
        <v>0</v>
      </c>
    </row>
    <row r="462" ht="16.5" spans="1:15">
      <c r="A462" s="184">
        <v>17</v>
      </c>
      <c r="B462" s="186"/>
      <c r="C462" s="270" t="s">
        <v>527</v>
      </c>
      <c r="D462" s="151">
        <f>D446+D450</f>
        <v>1083088737.2</v>
      </c>
      <c r="E462" s="151">
        <f t="shared" ref="E462:M462" si="15">E446+E450</f>
        <v>524499218.820745</v>
      </c>
      <c r="F462" s="151">
        <f t="shared" si="15"/>
        <v>558589518.379255</v>
      </c>
      <c r="G462" s="151">
        <f t="shared" si="15"/>
        <v>29087273</v>
      </c>
      <c r="H462" s="151">
        <f t="shared" si="15"/>
        <v>30353007.4</v>
      </c>
      <c r="I462" s="151">
        <f t="shared" si="15"/>
        <v>2499952</v>
      </c>
      <c r="J462" s="151">
        <f t="shared" si="15"/>
        <v>2335813</v>
      </c>
      <c r="K462" s="151">
        <f t="shared" si="15"/>
        <v>1109676058.2</v>
      </c>
      <c r="L462" s="151">
        <f t="shared" si="15"/>
        <v>552516413.220745</v>
      </c>
      <c r="M462" s="151">
        <f t="shared" si="15"/>
        <v>557159644.979255</v>
      </c>
      <c r="O462" s="5">
        <f>M462+L462</f>
        <v>1109676058.2</v>
      </c>
    </row>
    <row r="463" ht="15" spans="5:8">
      <c r="E463" s="293"/>
      <c r="F463" s="14"/>
      <c r="G463" s="15"/>
      <c r="H463" s="15"/>
    </row>
    <row r="464" spans="1:13">
      <c r="A464" s="294" t="s">
        <v>543</v>
      </c>
      <c r="B464" s="295"/>
      <c r="C464" s="33" t="s">
        <v>141</v>
      </c>
      <c r="D464" s="296" t="s">
        <v>544</v>
      </c>
      <c r="E464" s="297"/>
      <c r="F464" s="298"/>
      <c r="G464" s="299"/>
      <c r="H464" s="299"/>
      <c r="I464" s="58"/>
      <c r="J464" s="296" t="s">
        <v>545</v>
      </c>
      <c r="K464" s="297"/>
      <c r="L464" s="297"/>
      <c r="M464" s="298"/>
    </row>
    <row r="465" spans="1:13">
      <c r="A465" s="56" t="s">
        <v>143</v>
      </c>
      <c r="B465" s="57"/>
      <c r="C465" s="245" t="s">
        <v>546</v>
      </c>
      <c r="D465" s="58">
        <f>D418-D446</f>
        <v>0</v>
      </c>
      <c r="E465" s="58"/>
      <c r="F465" s="300"/>
      <c r="G465" s="299"/>
      <c r="H465" s="299"/>
      <c r="I465" s="58"/>
      <c r="J465" s="58"/>
      <c r="K465" s="58">
        <f>K446-N418</f>
        <v>0</v>
      </c>
      <c r="L465" s="58"/>
      <c r="M465" s="58"/>
    </row>
    <row r="466" spans="1:13">
      <c r="A466" s="56" t="s">
        <v>145</v>
      </c>
      <c r="B466" s="57"/>
      <c r="C466" s="245" t="s">
        <v>547</v>
      </c>
      <c r="D466" s="58">
        <f>D422-D450</f>
        <v>0</v>
      </c>
      <c r="E466" s="58"/>
      <c r="F466" s="300"/>
      <c r="G466" s="299"/>
      <c r="H466" s="299"/>
      <c r="I466" s="58"/>
      <c r="J466" s="58"/>
      <c r="K466" s="58">
        <f>K450-N422</f>
        <v>0</v>
      </c>
      <c r="L466" s="58"/>
      <c r="M466" s="58"/>
    </row>
    <row r="467" spans="1:13">
      <c r="A467" s="56" t="s">
        <v>309</v>
      </c>
      <c r="B467" s="57"/>
      <c r="C467" s="301" t="s">
        <v>548</v>
      </c>
      <c r="D467" s="302"/>
      <c r="E467" s="303"/>
      <c r="F467" s="300">
        <f>F446-E50</f>
        <v>0</v>
      </c>
      <c r="G467" s="299"/>
      <c r="H467" s="299"/>
      <c r="I467" s="58"/>
      <c r="J467" s="58"/>
      <c r="K467" s="58"/>
      <c r="L467" s="58"/>
      <c r="M467" s="58">
        <f>M446-D50</f>
        <v>0</v>
      </c>
    </row>
    <row r="468" spans="1:13">
      <c r="A468" s="56" t="s">
        <v>549</v>
      </c>
      <c r="B468" s="57"/>
      <c r="C468" s="301" t="s">
        <v>550</v>
      </c>
      <c r="D468" s="302"/>
      <c r="E468" s="303"/>
      <c r="F468" s="300">
        <f>F450-E54</f>
        <v>-0.426127552986145</v>
      </c>
      <c r="G468" s="299"/>
      <c r="H468" s="299"/>
      <c r="I468" s="58"/>
      <c r="J468" s="58"/>
      <c r="K468" s="58"/>
      <c r="L468" s="58"/>
      <c r="M468" s="58">
        <f>M450-D54</f>
        <v>-0.0207453966140747</v>
      </c>
    </row>
    <row r="469" spans="6:8">
      <c r="F469" s="14"/>
      <c r="G469" s="15"/>
      <c r="H469" s="15"/>
    </row>
    <row r="470" spans="6:13">
      <c r="F470" s="174"/>
      <c r="G470" s="201"/>
      <c r="H470" s="15"/>
      <c r="M470" s="5"/>
    </row>
    <row r="471" s="1" customFormat="1" ht="15.75" spans="1:9">
      <c r="A471" s="64" t="s">
        <v>551</v>
      </c>
      <c r="B471" s="64"/>
      <c r="C471" s="249" t="str">
        <f>C1</f>
        <v>Spitali Rajonal Gjirokaster</v>
      </c>
      <c r="D471" s="4"/>
      <c r="E471" s="4"/>
      <c r="F471" s="174"/>
      <c r="G471" s="201"/>
      <c r="H471" s="159"/>
      <c r="I471" s="204" t="s">
        <v>415</v>
      </c>
    </row>
    <row r="472" ht="14.25" spans="1:12">
      <c r="A472" s="13"/>
      <c r="F472" s="14"/>
      <c r="G472" s="15"/>
      <c r="H472" s="15"/>
      <c r="J472" s="13"/>
      <c r="K472" s="10" t="s">
        <v>552</v>
      </c>
      <c r="L472" s="357"/>
    </row>
    <row r="473" ht="15.75" spans="1:12">
      <c r="A473" s="13"/>
      <c r="B473" s="304" t="s">
        <v>553</v>
      </c>
      <c r="C473" s="304"/>
      <c r="D473" s="304"/>
      <c r="E473" s="304"/>
      <c r="F473" s="304"/>
      <c r="G473" s="304"/>
      <c r="H473" s="304"/>
      <c r="I473" s="304"/>
      <c r="J473" s="13" t="s">
        <v>418</v>
      </c>
      <c r="K473" s="13"/>
      <c r="L473" s="357"/>
    </row>
    <row r="474" ht="16.5" spans="1:256">
      <c r="A474" s="305"/>
      <c r="B474" s="306" t="s">
        <v>554</v>
      </c>
      <c r="C474" s="307"/>
      <c r="D474" s="308" t="s">
        <v>555</v>
      </c>
      <c r="E474" s="309" t="s">
        <v>556</v>
      </c>
      <c r="F474" s="310"/>
      <c r="G474" s="311"/>
      <c r="H474" s="312" t="s">
        <v>557</v>
      </c>
      <c r="I474" s="358"/>
      <c r="J474" s="358"/>
      <c r="K474" s="358"/>
      <c r="L474" s="358"/>
      <c r="M474" s="359"/>
      <c r="N474" s="360"/>
      <c r="O474" s="360"/>
      <c r="P474" s="360"/>
      <c r="Q474" s="360"/>
      <c r="R474" s="360"/>
      <c r="S474" s="360"/>
      <c r="T474" s="360"/>
      <c r="U474" s="360"/>
      <c r="V474" s="360"/>
      <c r="W474" s="360"/>
      <c r="X474" s="360"/>
      <c r="Y474" s="360"/>
      <c r="Z474" s="360"/>
      <c r="AA474" s="360"/>
      <c r="AB474" s="360"/>
      <c r="AC474" s="360"/>
      <c r="AD474" s="360"/>
      <c r="AE474" s="360"/>
      <c r="AF474" s="360"/>
      <c r="AG474" s="360"/>
      <c r="AH474" s="360"/>
      <c r="AI474" s="360"/>
      <c r="AJ474" s="360"/>
      <c r="AK474" s="360"/>
      <c r="AL474" s="360"/>
      <c r="AM474" s="360"/>
      <c r="AN474" s="360"/>
      <c r="AO474" s="360"/>
      <c r="AP474" s="360"/>
      <c r="AQ474" s="360"/>
      <c r="AR474" s="360"/>
      <c r="AS474" s="360"/>
      <c r="AT474" s="360"/>
      <c r="AU474" s="360"/>
      <c r="AV474" s="360"/>
      <c r="AW474" s="360"/>
      <c r="AX474" s="360"/>
      <c r="AY474" s="360"/>
      <c r="AZ474" s="360"/>
      <c r="BA474" s="360"/>
      <c r="BB474" s="360"/>
      <c r="BC474" s="360"/>
      <c r="BD474" s="360"/>
      <c r="BE474" s="360"/>
      <c r="BF474" s="360"/>
      <c r="BG474" s="360"/>
      <c r="BH474" s="360"/>
      <c r="BI474" s="360"/>
      <c r="BJ474" s="360"/>
      <c r="BK474" s="360"/>
      <c r="BL474" s="360"/>
      <c r="BM474" s="360"/>
      <c r="BN474" s="360"/>
      <c r="BO474" s="360"/>
      <c r="BP474" s="360"/>
      <c r="BQ474" s="360"/>
      <c r="BR474" s="360"/>
      <c r="BS474" s="360"/>
      <c r="BT474" s="360"/>
      <c r="BU474" s="360"/>
      <c r="BV474" s="360"/>
      <c r="BW474" s="360"/>
      <c r="BX474" s="360"/>
      <c r="BY474" s="360"/>
      <c r="BZ474" s="360"/>
      <c r="CA474" s="360"/>
      <c r="CB474" s="360"/>
      <c r="CC474" s="360"/>
      <c r="CD474" s="360"/>
      <c r="CE474" s="360"/>
      <c r="CF474" s="360"/>
      <c r="CG474" s="360"/>
      <c r="CH474" s="360"/>
      <c r="CI474" s="360"/>
      <c r="CJ474" s="360"/>
      <c r="CK474" s="360"/>
      <c r="CL474" s="360"/>
      <c r="CM474" s="360"/>
      <c r="CN474" s="360"/>
      <c r="CO474" s="360"/>
      <c r="CP474" s="360"/>
      <c r="CQ474" s="360"/>
      <c r="CR474" s="360"/>
      <c r="CS474" s="360"/>
      <c r="CT474" s="360"/>
      <c r="CU474" s="360"/>
      <c r="CV474" s="360"/>
      <c r="CW474" s="360"/>
      <c r="CX474" s="360"/>
      <c r="CY474" s="360"/>
      <c r="CZ474" s="360"/>
      <c r="DA474" s="360"/>
      <c r="DB474" s="360"/>
      <c r="DC474" s="360"/>
      <c r="DD474" s="360"/>
      <c r="DE474" s="360"/>
      <c r="DF474" s="360"/>
      <c r="DG474" s="360"/>
      <c r="DH474" s="360"/>
      <c r="DI474" s="360"/>
      <c r="DJ474" s="360"/>
      <c r="DK474" s="360"/>
      <c r="DL474" s="360"/>
      <c r="DM474" s="360"/>
      <c r="DN474" s="360"/>
      <c r="DO474" s="360"/>
      <c r="DP474" s="360"/>
      <c r="DQ474" s="360"/>
      <c r="DR474" s="360"/>
      <c r="DS474" s="360"/>
      <c r="DT474" s="360"/>
      <c r="DU474" s="360"/>
      <c r="DV474" s="360"/>
      <c r="DW474" s="360"/>
      <c r="DX474" s="360"/>
      <c r="DY474" s="360"/>
      <c r="DZ474" s="360"/>
      <c r="EA474" s="360"/>
      <c r="EB474" s="360"/>
      <c r="EC474" s="360"/>
      <c r="ED474" s="360"/>
      <c r="EE474" s="360"/>
      <c r="EF474" s="360"/>
      <c r="EG474" s="360"/>
      <c r="EH474" s="360"/>
      <c r="EI474" s="360"/>
      <c r="EJ474" s="360"/>
      <c r="EK474" s="360"/>
      <c r="EL474" s="360"/>
      <c r="EM474" s="360"/>
      <c r="EN474" s="360"/>
      <c r="EO474" s="360"/>
      <c r="EP474" s="360"/>
      <c r="EQ474" s="360"/>
      <c r="ER474" s="360"/>
      <c r="ES474" s="360"/>
      <c r="ET474" s="360"/>
      <c r="EU474" s="360"/>
      <c r="EV474" s="360"/>
      <c r="EW474" s="360"/>
      <c r="EX474" s="360"/>
      <c r="EY474" s="360"/>
      <c r="EZ474" s="360"/>
      <c r="FA474" s="360"/>
      <c r="FB474" s="360"/>
      <c r="FC474" s="360"/>
      <c r="FD474" s="360"/>
      <c r="FE474" s="360"/>
      <c r="FF474" s="360"/>
      <c r="FG474" s="360"/>
      <c r="FH474" s="360"/>
      <c r="FI474" s="360"/>
      <c r="FJ474" s="360"/>
      <c r="FK474" s="360"/>
      <c r="FL474" s="360"/>
      <c r="FM474" s="360"/>
      <c r="FN474" s="360"/>
      <c r="FO474" s="360"/>
      <c r="FP474" s="360"/>
      <c r="FQ474" s="360"/>
      <c r="FR474" s="360"/>
      <c r="FS474" s="360"/>
      <c r="FT474" s="360"/>
      <c r="FU474" s="360"/>
      <c r="FV474" s="360"/>
      <c r="FW474" s="360"/>
      <c r="FX474" s="360"/>
      <c r="FY474" s="360"/>
      <c r="FZ474" s="360"/>
      <c r="GA474" s="360"/>
      <c r="GB474" s="360"/>
      <c r="GC474" s="360"/>
      <c r="GD474" s="360"/>
      <c r="GE474" s="360"/>
      <c r="GF474" s="360"/>
      <c r="GG474" s="360"/>
      <c r="GH474" s="360"/>
      <c r="GI474" s="360"/>
      <c r="GJ474" s="360"/>
      <c r="GK474" s="360"/>
      <c r="GL474" s="360"/>
      <c r="GM474" s="360"/>
      <c r="GN474" s="360"/>
      <c r="GO474" s="360"/>
      <c r="GP474" s="360"/>
      <c r="GQ474" s="360"/>
      <c r="GR474" s="360"/>
      <c r="GS474" s="360"/>
      <c r="GT474" s="360"/>
      <c r="GU474" s="360"/>
      <c r="GV474" s="360"/>
      <c r="GW474" s="360"/>
      <c r="GX474" s="360"/>
      <c r="GY474" s="360"/>
      <c r="GZ474" s="360"/>
      <c r="HA474" s="360"/>
      <c r="HB474" s="360"/>
      <c r="HC474" s="360"/>
      <c r="HD474" s="360"/>
      <c r="HE474" s="360"/>
      <c r="HF474" s="360"/>
      <c r="HG474" s="360"/>
      <c r="HH474" s="360"/>
      <c r="HI474" s="360"/>
      <c r="HJ474" s="360"/>
      <c r="HK474" s="360"/>
      <c r="HL474" s="360"/>
      <c r="HM474" s="360"/>
      <c r="HN474" s="360"/>
      <c r="HO474" s="360"/>
      <c r="HP474" s="360"/>
      <c r="HQ474" s="360"/>
      <c r="HR474" s="360"/>
      <c r="HS474" s="360"/>
      <c r="HT474" s="360"/>
      <c r="HU474" s="360"/>
      <c r="HV474" s="360"/>
      <c r="HW474" s="360"/>
      <c r="HX474" s="360"/>
      <c r="HY474" s="360"/>
      <c r="HZ474" s="360"/>
      <c r="IA474" s="360"/>
      <c r="IB474" s="360"/>
      <c r="IC474" s="360"/>
      <c r="ID474" s="360"/>
      <c r="IE474" s="360"/>
      <c r="IF474" s="360"/>
      <c r="IG474" s="360"/>
      <c r="IH474" s="360"/>
      <c r="II474" s="360"/>
      <c r="IJ474" s="360"/>
      <c r="IK474" s="360"/>
      <c r="IL474" s="360"/>
      <c r="IM474" s="360"/>
      <c r="IN474" s="360"/>
      <c r="IO474" s="360"/>
      <c r="IP474" s="360"/>
      <c r="IQ474" s="360"/>
      <c r="IR474" s="360"/>
      <c r="IS474" s="360"/>
      <c r="IT474" s="360"/>
      <c r="IU474" s="360"/>
      <c r="IV474" s="360"/>
    </row>
    <row r="475" ht="16.5" spans="1:256">
      <c r="A475" s="313"/>
      <c r="B475" s="314"/>
      <c r="C475" s="315"/>
      <c r="D475" s="316"/>
      <c r="E475" s="317" t="s">
        <v>558</v>
      </c>
      <c r="F475" s="318"/>
      <c r="G475" s="319"/>
      <c r="H475" s="320" t="s">
        <v>559</v>
      </c>
      <c r="I475" s="323" t="s">
        <v>242</v>
      </c>
      <c r="J475" s="323" t="s">
        <v>560</v>
      </c>
      <c r="K475" s="323" t="s">
        <v>561</v>
      </c>
      <c r="L475" s="323" t="s">
        <v>242</v>
      </c>
      <c r="M475" s="324" t="s">
        <v>562</v>
      </c>
      <c r="N475" s="360"/>
      <c r="O475" s="360"/>
      <c r="P475" s="360"/>
      <c r="Q475" s="360"/>
      <c r="R475" s="360"/>
      <c r="S475" s="360"/>
      <c r="T475" s="360"/>
      <c r="U475" s="360"/>
      <c r="V475" s="360"/>
      <c r="W475" s="360"/>
      <c r="X475" s="360"/>
      <c r="Y475" s="360"/>
      <c r="Z475" s="360"/>
      <c r="AA475" s="360"/>
      <c r="AB475" s="360"/>
      <c r="AC475" s="360"/>
      <c r="AD475" s="360"/>
      <c r="AE475" s="360"/>
      <c r="AF475" s="360"/>
      <c r="AG475" s="360"/>
      <c r="AH475" s="360"/>
      <c r="AI475" s="360"/>
      <c r="AJ475" s="360"/>
      <c r="AK475" s="360"/>
      <c r="AL475" s="360"/>
      <c r="AM475" s="360"/>
      <c r="AN475" s="360"/>
      <c r="AO475" s="360"/>
      <c r="AP475" s="360"/>
      <c r="AQ475" s="360"/>
      <c r="AR475" s="360"/>
      <c r="AS475" s="360"/>
      <c r="AT475" s="360"/>
      <c r="AU475" s="360"/>
      <c r="AV475" s="360"/>
      <c r="AW475" s="360"/>
      <c r="AX475" s="360"/>
      <c r="AY475" s="360"/>
      <c r="AZ475" s="360"/>
      <c r="BA475" s="360"/>
      <c r="BB475" s="360"/>
      <c r="BC475" s="360"/>
      <c r="BD475" s="360"/>
      <c r="BE475" s="360"/>
      <c r="BF475" s="360"/>
      <c r="BG475" s="360"/>
      <c r="BH475" s="360"/>
      <c r="BI475" s="360"/>
      <c r="BJ475" s="360"/>
      <c r="BK475" s="360"/>
      <c r="BL475" s="360"/>
      <c r="BM475" s="360"/>
      <c r="BN475" s="360"/>
      <c r="BO475" s="360"/>
      <c r="BP475" s="360"/>
      <c r="BQ475" s="360"/>
      <c r="BR475" s="360"/>
      <c r="BS475" s="360"/>
      <c r="BT475" s="360"/>
      <c r="BU475" s="360"/>
      <c r="BV475" s="360"/>
      <c r="BW475" s="360"/>
      <c r="BX475" s="360"/>
      <c r="BY475" s="360"/>
      <c r="BZ475" s="360"/>
      <c r="CA475" s="360"/>
      <c r="CB475" s="360"/>
      <c r="CC475" s="360"/>
      <c r="CD475" s="360"/>
      <c r="CE475" s="360"/>
      <c r="CF475" s="360"/>
      <c r="CG475" s="360"/>
      <c r="CH475" s="360"/>
      <c r="CI475" s="360"/>
      <c r="CJ475" s="360"/>
      <c r="CK475" s="360"/>
      <c r="CL475" s="360"/>
      <c r="CM475" s="360"/>
      <c r="CN475" s="360"/>
      <c r="CO475" s="360"/>
      <c r="CP475" s="360"/>
      <c r="CQ475" s="360"/>
      <c r="CR475" s="360"/>
      <c r="CS475" s="360"/>
      <c r="CT475" s="360"/>
      <c r="CU475" s="360"/>
      <c r="CV475" s="360"/>
      <c r="CW475" s="360"/>
      <c r="CX475" s="360"/>
      <c r="CY475" s="360"/>
      <c r="CZ475" s="360"/>
      <c r="DA475" s="360"/>
      <c r="DB475" s="360"/>
      <c r="DC475" s="360"/>
      <c r="DD475" s="360"/>
      <c r="DE475" s="360"/>
      <c r="DF475" s="360"/>
      <c r="DG475" s="360"/>
      <c r="DH475" s="360"/>
      <c r="DI475" s="360"/>
      <c r="DJ475" s="360"/>
      <c r="DK475" s="360"/>
      <c r="DL475" s="360"/>
      <c r="DM475" s="360"/>
      <c r="DN475" s="360"/>
      <c r="DO475" s="360"/>
      <c r="DP475" s="360"/>
      <c r="DQ475" s="360"/>
      <c r="DR475" s="360"/>
      <c r="DS475" s="360"/>
      <c r="DT475" s="360"/>
      <c r="DU475" s="360"/>
      <c r="DV475" s="360"/>
      <c r="DW475" s="360"/>
      <c r="DX475" s="360"/>
      <c r="DY475" s="360"/>
      <c r="DZ475" s="360"/>
      <c r="EA475" s="360"/>
      <c r="EB475" s="360"/>
      <c r="EC475" s="360"/>
      <c r="ED475" s="360"/>
      <c r="EE475" s="360"/>
      <c r="EF475" s="360"/>
      <c r="EG475" s="360"/>
      <c r="EH475" s="360"/>
      <c r="EI475" s="360"/>
      <c r="EJ475" s="360"/>
      <c r="EK475" s="360"/>
      <c r="EL475" s="360"/>
      <c r="EM475" s="360"/>
      <c r="EN475" s="360"/>
      <c r="EO475" s="360"/>
      <c r="EP475" s="360"/>
      <c r="EQ475" s="360"/>
      <c r="ER475" s="360"/>
      <c r="ES475" s="360"/>
      <c r="ET475" s="360"/>
      <c r="EU475" s="360"/>
      <c r="EV475" s="360"/>
      <c r="EW475" s="360"/>
      <c r="EX475" s="360"/>
      <c r="EY475" s="360"/>
      <c r="EZ475" s="360"/>
      <c r="FA475" s="360"/>
      <c r="FB475" s="360"/>
      <c r="FC475" s="360"/>
      <c r="FD475" s="360"/>
      <c r="FE475" s="360"/>
      <c r="FF475" s="360"/>
      <c r="FG475" s="360"/>
      <c r="FH475" s="360"/>
      <c r="FI475" s="360"/>
      <c r="FJ475" s="360"/>
      <c r="FK475" s="360"/>
      <c r="FL475" s="360"/>
      <c r="FM475" s="360"/>
      <c r="FN475" s="360"/>
      <c r="FO475" s="360"/>
      <c r="FP475" s="360"/>
      <c r="FQ475" s="360"/>
      <c r="FR475" s="360"/>
      <c r="FS475" s="360"/>
      <c r="FT475" s="360"/>
      <c r="FU475" s="360"/>
      <c r="FV475" s="360"/>
      <c r="FW475" s="360"/>
      <c r="FX475" s="360"/>
      <c r="FY475" s="360"/>
      <c r="FZ475" s="360"/>
      <c r="GA475" s="360"/>
      <c r="GB475" s="360"/>
      <c r="GC475" s="360"/>
      <c r="GD475" s="360"/>
      <c r="GE475" s="360"/>
      <c r="GF475" s="360"/>
      <c r="GG475" s="360"/>
      <c r="GH475" s="360"/>
      <c r="GI475" s="360"/>
      <c r="GJ475" s="360"/>
      <c r="GK475" s="360"/>
      <c r="GL475" s="360"/>
      <c r="GM475" s="360"/>
      <c r="GN475" s="360"/>
      <c r="GO475" s="360"/>
      <c r="GP475" s="360"/>
      <c r="GQ475" s="360"/>
      <c r="GR475" s="360"/>
      <c r="GS475" s="360"/>
      <c r="GT475" s="360"/>
      <c r="GU475" s="360"/>
      <c r="GV475" s="360"/>
      <c r="GW475" s="360"/>
      <c r="GX475" s="360"/>
      <c r="GY475" s="360"/>
      <c r="GZ475" s="360"/>
      <c r="HA475" s="360"/>
      <c r="HB475" s="360"/>
      <c r="HC475" s="360"/>
      <c r="HD475" s="360"/>
      <c r="HE475" s="360"/>
      <c r="HF475" s="360"/>
      <c r="HG475" s="360"/>
      <c r="HH475" s="360"/>
      <c r="HI475" s="360"/>
      <c r="HJ475" s="360"/>
      <c r="HK475" s="360"/>
      <c r="HL475" s="360"/>
      <c r="HM475" s="360"/>
      <c r="HN475" s="360"/>
      <c r="HO475" s="360"/>
      <c r="HP475" s="360"/>
      <c r="HQ475" s="360"/>
      <c r="HR475" s="360"/>
      <c r="HS475" s="360"/>
      <c r="HT475" s="360"/>
      <c r="HU475" s="360"/>
      <c r="HV475" s="360"/>
      <c r="HW475" s="360"/>
      <c r="HX475" s="360"/>
      <c r="HY475" s="360"/>
      <c r="HZ475" s="360"/>
      <c r="IA475" s="360"/>
      <c r="IB475" s="360"/>
      <c r="IC475" s="360"/>
      <c r="ID475" s="360"/>
      <c r="IE475" s="360"/>
      <c r="IF475" s="360"/>
      <c r="IG475" s="360"/>
      <c r="IH475" s="360"/>
      <c r="II475" s="360"/>
      <c r="IJ475" s="360"/>
      <c r="IK475" s="360"/>
      <c r="IL475" s="360"/>
      <c r="IM475" s="360"/>
      <c r="IN475" s="360"/>
      <c r="IO475" s="360"/>
      <c r="IP475" s="360"/>
      <c r="IQ475" s="360"/>
      <c r="IR475" s="360"/>
      <c r="IS475" s="360"/>
      <c r="IT475" s="360"/>
      <c r="IU475" s="360"/>
      <c r="IV475" s="360"/>
    </row>
    <row r="476" ht="15.75" spans="1:256">
      <c r="A476" s="321" t="s">
        <v>6</v>
      </c>
      <c r="B476" s="314"/>
      <c r="C476" s="315"/>
      <c r="D476" s="316"/>
      <c r="E476" s="322" t="s">
        <v>563</v>
      </c>
      <c r="F476" s="323"/>
      <c r="G476" s="324" t="s">
        <v>564</v>
      </c>
      <c r="H476" s="325" t="s">
        <v>565</v>
      </c>
      <c r="I476" s="327" t="s">
        <v>566</v>
      </c>
      <c r="J476" s="327" t="s">
        <v>567</v>
      </c>
      <c r="K476" s="327" t="s">
        <v>568</v>
      </c>
      <c r="L476" s="327" t="s">
        <v>507</v>
      </c>
      <c r="M476" s="328" t="s">
        <v>569</v>
      </c>
      <c r="N476" s="360"/>
      <c r="O476" s="360"/>
      <c r="P476" s="360"/>
      <c r="Q476" s="360"/>
      <c r="R476" s="360"/>
      <c r="S476" s="360"/>
      <c r="T476" s="360"/>
      <c r="U476" s="360"/>
      <c r="V476" s="360"/>
      <c r="W476" s="360"/>
      <c r="X476" s="360"/>
      <c r="Y476" s="360"/>
      <c r="Z476" s="360"/>
      <c r="AA476" s="360"/>
      <c r="AB476" s="360"/>
      <c r="AC476" s="360"/>
      <c r="AD476" s="360"/>
      <c r="AE476" s="360"/>
      <c r="AF476" s="360"/>
      <c r="AG476" s="360"/>
      <c r="AH476" s="360"/>
      <c r="AI476" s="360"/>
      <c r="AJ476" s="360"/>
      <c r="AK476" s="360"/>
      <c r="AL476" s="360"/>
      <c r="AM476" s="360"/>
      <c r="AN476" s="360"/>
      <c r="AO476" s="360"/>
      <c r="AP476" s="360"/>
      <c r="AQ476" s="360"/>
      <c r="AR476" s="360"/>
      <c r="AS476" s="360"/>
      <c r="AT476" s="360"/>
      <c r="AU476" s="360"/>
      <c r="AV476" s="360"/>
      <c r="AW476" s="360"/>
      <c r="AX476" s="360"/>
      <c r="AY476" s="360"/>
      <c r="AZ476" s="360"/>
      <c r="BA476" s="360"/>
      <c r="BB476" s="360"/>
      <c r="BC476" s="360"/>
      <c r="BD476" s="360"/>
      <c r="BE476" s="360"/>
      <c r="BF476" s="360"/>
      <c r="BG476" s="360"/>
      <c r="BH476" s="360"/>
      <c r="BI476" s="360"/>
      <c r="BJ476" s="360"/>
      <c r="BK476" s="360"/>
      <c r="BL476" s="360"/>
      <c r="BM476" s="360"/>
      <c r="BN476" s="360"/>
      <c r="BO476" s="360"/>
      <c r="BP476" s="360"/>
      <c r="BQ476" s="360"/>
      <c r="BR476" s="360"/>
      <c r="BS476" s="360"/>
      <c r="BT476" s="360"/>
      <c r="BU476" s="360"/>
      <c r="BV476" s="360"/>
      <c r="BW476" s="360"/>
      <c r="BX476" s="360"/>
      <c r="BY476" s="360"/>
      <c r="BZ476" s="360"/>
      <c r="CA476" s="360"/>
      <c r="CB476" s="360"/>
      <c r="CC476" s="360"/>
      <c r="CD476" s="360"/>
      <c r="CE476" s="360"/>
      <c r="CF476" s="360"/>
      <c r="CG476" s="360"/>
      <c r="CH476" s="360"/>
      <c r="CI476" s="360"/>
      <c r="CJ476" s="360"/>
      <c r="CK476" s="360"/>
      <c r="CL476" s="360"/>
      <c r="CM476" s="360"/>
      <c r="CN476" s="360"/>
      <c r="CO476" s="360"/>
      <c r="CP476" s="360"/>
      <c r="CQ476" s="360"/>
      <c r="CR476" s="360"/>
      <c r="CS476" s="360"/>
      <c r="CT476" s="360"/>
      <c r="CU476" s="360"/>
      <c r="CV476" s="360"/>
      <c r="CW476" s="360"/>
      <c r="CX476" s="360"/>
      <c r="CY476" s="360"/>
      <c r="CZ476" s="360"/>
      <c r="DA476" s="360"/>
      <c r="DB476" s="360"/>
      <c r="DC476" s="360"/>
      <c r="DD476" s="360"/>
      <c r="DE476" s="360"/>
      <c r="DF476" s="360"/>
      <c r="DG476" s="360"/>
      <c r="DH476" s="360"/>
      <c r="DI476" s="360"/>
      <c r="DJ476" s="360"/>
      <c r="DK476" s="360"/>
      <c r="DL476" s="360"/>
      <c r="DM476" s="360"/>
      <c r="DN476" s="360"/>
      <c r="DO476" s="360"/>
      <c r="DP476" s="360"/>
      <c r="DQ476" s="360"/>
      <c r="DR476" s="360"/>
      <c r="DS476" s="360"/>
      <c r="DT476" s="360"/>
      <c r="DU476" s="360"/>
      <c r="DV476" s="360"/>
      <c r="DW476" s="360"/>
      <c r="DX476" s="360"/>
      <c r="DY476" s="360"/>
      <c r="DZ476" s="360"/>
      <c r="EA476" s="360"/>
      <c r="EB476" s="360"/>
      <c r="EC476" s="360"/>
      <c r="ED476" s="360"/>
      <c r="EE476" s="360"/>
      <c r="EF476" s="360"/>
      <c r="EG476" s="360"/>
      <c r="EH476" s="360"/>
      <c r="EI476" s="360"/>
      <c r="EJ476" s="360"/>
      <c r="EK476" s="360"/>
      <c r="EL476" s="360"/>
      <c r="EM476" s="360"/>
      <c r="EN476" s="360"/>
      <c r="EO476" s="360"/>
      <c r="EP476" s="360"/>
      <c r="EQ476" s="360"/>
      <c r="ER476" s="360"/>
      <c r="ES476" s="360"/>
      <c r="ET476" s="360"/>
      <c r="EU476" s="360"/>
      <c r="EV476" s="360"/>
      <c r="EW476" s="360"/>
      <c r="EX476" s="360"/>
      <c r="EY476" s="360"/>
      <c r="EZ476" s="360"/>
      <c r="FA476" s="360"/>
      <c r="FB476" s="360"/>
      <c r="FC476" s="360"/>
      <c r="FD476" s="360"/>
      <c r="FE476" s="360"/>
      <c r="FF476" s="360"/>
      <c r="FG476" s="360"/>
      <c r="FH476" s="360"/>
      <c r="FI476" s="360"/>
      <c r="FJ476" s="360"/>
      <c r="FK476" s="360"/>
      <c r="FL476" s="360"/>
      <c r="FM476" s="360"/>
      <c r="FN476" s="360"/>
      <c r="FO476" s="360"/>
      <c r="FP476" s="360"/>
      <c r="FQ476" s="360"/>
      <c r="FR476" s="360"/>
      <c r="FS476" s="360"/>
      <c r="FT476" s="360"/>
      <c r="FU476" s="360"/>
      <c r="FV476" s="360"/>
      <c r="FW476" s="360"/>
      <c r="FX476" s="360"/>
      <c r="FY476" s="360"/>
      <c r="FZ476" s="360"/>
      <c r="GA476" s="360"/>
      <c r="GB476" s="360"/>
      <c r="GC476" s="360"/>
      <c r="GD476" s="360"/>
      <c r="GE476" s="360"/>
      <c r="GF476" s="360"/>
      <c r="GG476" s="360"/>
      <c r="GH476" s="360"/>
      <c r="GI476" s="360"/>
      <c r="GJ476" s="360"/>
      <c r="GK476" s="360"/>
      <c r="GL476" s="360"/>
      <c r="GM476" s="360"/>
      <c r="GN476" s="360"/>
      <c r="GO476" s="360"/>
      <c r="GP476" s="360"/>
      <c r="GQ476" s="360"/>
      <c r="GR476" s="360"/>
      <c r="GS476" s="360"/>
      <c r="GT476" s="360"/>
      <c r="GU476" s="360"/>
      <c r="GV476" s="360"/>
      <c r="GW476" s="360"/>
      <c r="GX476" s="360"/>
      <c r="GY476" s="360"/>
      <c r="GZ476" s="360"/>
      <c r="HA476" s="360"/>
      <c r="HB476" s="360"/>
      <c r="HC476" s="360"/>
      <c r="HD476" s="360"/>
      <c r="HE476" s="360"/>
      <c r="HF476" s="360"/>
      <c r="HG476" s="360"/>
      <c r="HH476" s="360"/>
      <c r="HI476" s="360"/>
      <c r="HJ476" s="360"/>
      <c r="HK476" s="360"/>
      <c r="HL476" s="360"/>
      <c r="HM476" s="360"/>
      <c r="HN476" s="360"/>
      <c r="HO476" s="360"/>
      <c r="HP476" s="360"/>
      <c r="HQ476" s="360"/>
      <c r="HR476" s="360"/>
      <c r="HS476" s="360"/>
      <c r="HT476" s="360"/>
      <c r="HU476" s="360"/>
      <c r="HV476" s="360"/>
      <c r="HW476" s="360"/>
      <c r="HX476" s="360"/>
      <c r="HY476" s="360"/>
      <c r="HZ476" s="360"/>
      <c r="IA476" s="360"/>
      <c r="IB476" s="360"/>
      <c r="IC476" s="360"/>
      <c r="ID476" s="360"/>
      <c r="IE476" s="360"/>
      <c r="IF476" s="360"/>
      <c r="IG476" s="360"/>
      <c r="IH476" s="360"/>
      <c r="II476" s="360"/>
      <c r="IJ476" s="360"/>
      <c r="IK476" s="360"/>
      <c r="IL476" s="360"/>
      <c r="IM476" s="360"/>
      <c r="IN476" s="360"/>
      <c r="IO476" s="360"/>
      <c r="IP476" s="360"/>
      <c r="IQ476" s="360"/>
      <c r="IR476" s="360"/>
      <c r="IS476" s="360"/>
      <c r="IT476" s="360"/>
      <c r="IU476" s="360"/>
      <c r="IV476" s="360"/>
    </row>
    <row r="477" ht="14.25" customHeight="1" spans="1:256">
      <c r="A477" s="313"/>
      <c r="B477" s="314"/>
      <c r="C477" s="315"/>
      <c r="D477" s="316"/>
      <c r="E477" s="326" t="s">
        <v>507</v>
      </c>
      <c r="F477" s="327" t="s">
        <v>570</v>
      </c>
      <c r="G477" s="328" t="s">
        <v>571</v>
      </c>
      <c r="H477" s="325" t="s">
        <v>572</v>
      </c>
      <c r="I477" s="327" t="s">
        <v>573</v>
      </c>
      <c r="J477" s="327" t="s">
        <v>574</v>
      </c>
      <c r="K477" s="327" t="s">
        <v>575</v>
      </c>
      <c r="L477" s="327" t="s">
        <v>576</v>
      </c>
      <c r="M477" s="328" t="s">
        <v>507</v>
      </c>
      <c r="N477" s="360"/>
      <c r="O477" s="360"/>
      <c r="P477" s="360"/>
      <c r="Q477" s="360"/>
      <c r="R477" s="360"/>
      <c r="S477" s="360"/>
      <c r="T477" s="360"/>
      <c r="U477" s="360"/>
      <c r="V477" s="360"/>
      <c r="W477" s="360"/>
      <c r="X477" s="360"/>
      <c r="Y477" s="360"/>
      <c r="Z477" s="360"/>
      <c r="AA477" s="360"/>
      <c r="AB477" s="360"/>
      <c r="AC477" s="360"/>
      <c r="AD477" s="360"/>
      <c r="AE477" s="360"/>
      <c r="AF477" s="360"/>
      <c r="AG477" s="360"/>
      <c r="AH477" s="360"/>
      <c r="AI477" s="360"/>
      <c r="AJ477" s="360"/>
      <c r="AK477" s="360"/>
      <c r="AL477" s="360"/>
      <c r="AM477" s="360"/>
      <c r="AN477" s="360"/>
      <c r="AO477" s="360"/>
      <c r="AP477" s="360"/>
      <c r="AQ477" s="360"/>
      <c r="AR477" s="360"/>
      <c r="AS477" s="360"/>
      <c r="AT477" s="360"/>
      <c r="AU477" s="360"/>
      <c r="AV477" s="360"/>
      <c r="AW477" s="360"/>
      <c r="AX477" s="360"/>
      <c r="AY477" s="360"/>
      <c r="AZ477" s="360"/>
      <c r="BA477" s="360"/>
      <c r="BB477" s="360"/>
      <c r="BC477" s="360"/>
      <c r="BD477" s="360"/>
      <c r="BE477" s="360"/>
      <c r="BF477" s="360"/>
      <c r="BG477" s="360"/>
      <c r="BH477" s="360"/>
      <c r="BI477" s="360"/>
      <c r="BJ477" s="360"/>
      <c r="BK477" s="360"/>
      <c r="BL477" s="360"/>
      <c r="BM477" s="360"/>
      <c r="BN477" s="360"/>
      <c r="BO477" s="360"/>
      <c r="BP477" s="360"/>
      <c r="BQ477" s="360"/>
      <c r="BR477" s="360"/>
      <c r="BS477" s="360"/>
      <c r="BT477" s="360"/>
      <c r="BU477" s="360"/>
      <c r="BV477" s="360"/>
      <c r="BW477" s="360"/>
      <c r="BX477" s="360"/>
      <c r="BY477" s="360"/>
      <c r="BZ477" s="360"/>
      <c r="CA477" s="360"/>
      <c r="CB477" s="360"/>
      <c r="CC477" s="360"/>
      <c r="CD477" s="360"/>
      <c r="CE477" s="360"/>
      <c r="CF477" s="360"/>
      <c r="CG477" s="360"/>
      <c r="CH477" s="360"/>
      <c r="CI477" s="360"/>
      <c r="CJ477" s="360"/>
      <c r="CK477" s="360"/>
      <c r="CL477" s="360"/>
      <c r="CM477" s="360"/>
      <c r="CN477" s="360"/>
      <c r="CO477" s="360"/>
      <c r="CP477" s="360"/>
      <c r="CQ477" s="360"/>
      <c r="CR477" s="360"/>
      <c r="CS477" s="360"/>
      <c r="CT477" s="360"/>
      <c r="CU477" s="360"/>
      <c r="CV477" s="360"/>
      <c r="CW477" s="360"/>
      <c r="CX477" s="360"/>
      <c r="CY477" s="360"/>
      <c r="CZ477" s="360"/>
      <c r="DA477" s="360"/>
      <c r="DB477" s="360"/>
      <c r="DC477" s="360"/>
      <c r="DD477" s="360"/>
      <c r="DE477" s="360"/>
      <c r="DF477" s="360"/>
      <c r="DG477" s="360"/>
      <c r="DH477" s="360"/>
      <c r="DI477" s="360"/>
      <c r="DJ477" s="360"/>
      <c r="DK477" s="360"/>
      <c r="DL477" s="360"/>
      <c r="DM477" s="360"/>
      <c r="DN477" s="360"/>
      <c r="DO477" s="360"/>
      <c r="DP477" s="360"/>
      <c r="DQ477" s="360"/>
      <c r="DR477" s="360"/>
      <c r="DS477" s="360"/>
      <c r="DT477" s="360"/>
      <c r="DU477" s="360"/>
      <c r="DV477" s="360"/>
      <c r="DW477" s="360"/>
      <c r="DX477" s="360"/>
      <c r="DY477" s="360"/>
      <c r="DZ477" s="360"/>
      <c r="EA477" s="360"/>
      <c r="EB477" s="360"/>
      <c r="EC477" s="360"/>
      <c r="ED477" s="360"/>
      <c r="EE477" s="360"/>
      <c r="EF477" s="360"/>
      <c r="EG477" s="360"/>
      <c r="EH477" s="360"/>
      <c r="EI477" s="360"/>
      <c r="EJ477" s="360"/>
      <c r="EK477" s="360"/>
      <c r="EL477" s="360"/>
      <c r="EM477" s="360"/>
      <c r="EN477" s="360"/>
      <c r="EO477" s="360"/>
      <c r="EP477" s="360"/>
      <c r="EQ477" s="360"/>
      <c r="ER477" s="360"/>
      <c r="ES477" s="360"/>
      <c r="ET477" s="360"/>
      <c r="EU477" s="360"/>
      <c r="EV477" s="360"/>
      <c r="EW477" s="360"/>
      <c r="EX477" s="360"/>
      <c r="EY477" s="360"/>
      <c r="EZ477" s="360"/>
      <c r="FA477" s="360"/>
      <c r="FB477" s="360"/>
      <c r="FC477" s="360"/>
      <c r="FD477" s="360"/>
      <c r="FE477" s="360"/>
      <c r="FF477" s="360"/>
      <c r="FG477" s="360"/>
      <c r="FH477" s="360"/>
      <c r="FI477" s="360"/>
      <c r="FJ477" s="360"/>
      <c r="FK477" s="360"/>
      <c r="FL477" s="360"/>
      <c r="FM477" s="360"/>
      <c r="FN477" s="360"/>
      <c r="FO477" s="360"/>
      <c r="FP477" s="360"/>
      <c r="FQ477" s="360"/>
      <c r="FR477" s="360"/>
      <c r="FS477" s="360"/>
      <c r="FT477" s="360"/>
      <c r="FU477" s="360"/>
      <c r="FV477" s="360"/>
      <c r="FW477" s="360"/>
      <c r="FX477" s="360"/>
      <c r="FY477" s="360"/>
      <c r="FZ477" s="360"/>
      <c r="GA477" s="360"/>
      <c r="GB477" s="360"/>
      <c r="GC477" s="360"/>
      <c r="GD477" s="360"/>
      <c r="GE477" s="360"/>
      <c r="GF477" s="360"/>
      <c r="GG477" s="360"/>
      <c r="GH477" s="360"/>
      <c r="GI477" s="360"/>
      <c r="GJ477" s="360"/>
      <c r="GK477" s="360"/>
      <c r="GL477" s="360"/>
      <c r="GM477" s="360"/>
      <c r="GN477" s="360"/>
      <c r="GO477" s="360"/>
      <c r="GP477" s="360"/>
      <c r="GQ477" s="360"/>
      <c r="GR477" s="360"/>
      <c r="GS477" s="360"/>
      <c r="GT477" s="360"/>
      <c r="GU477" s="360"/>
      <c r="GV477" s="360"/>
      <c r="GW477" s="360"/>
      <c r="GX477" s="360"/>
      <c r="GY477" s="360"/>
      <c r="GZ477" s="360"/>
      <c r="HA477" s="360"/>
      <c r="HB477" s="360"/>
      <c r="HC477" s="360"/>
      <c r="HD477" s="360"/>
      <c r="HE477" s="360"/>
      <c r="HF477" s="360"/>
      <c r="HG477" s="360"/>
      <c r="HH477" s="360"/>
      <c r="HI477" s="360"/>
      <c r="HJ477" s="360"/>
      <c r="HK477" s="360"/>
      <c r="HL477" s="360"/>
      <c r="HM477" s="360"/>
      <c r="HN477" s="360"/>
      <c r="HO477" s="360"/>
      <c r="HP477" s="360"/>
      <c r="HQ477" s="360"/>
      <c r="HR477" s="360"/>
      <c r="HS477" s="360"/>
      <c r="HT477" s="360"/>
      <c r="HU477" s="360"/>
      <c r="HV477" s="360"/>
      <c r="HW477" s="360"/>
      <c r="HX477" s="360"/>
      <c r="HY477" s="360"/>
      <c r="HZ477" s="360"/>
      <c r="IA477" s="360"/>
      <c r="IB477" s="360"/>
      <c r="IC477" s="360"/>
      <c r="ID477" s="360"/>
      <c r="IE477" s="360"/>
      <c r="IF477" s="360"/>
      <c r="IG477" s="360"/>
      <c r="IH477" s="360"/>
      <c r="II477" s="360"/>
      <c r="IJ477" s="360"/>
      <c r="IK477" s="360"/>
      <c r="IL477" s="360"/>
      <c r="IM477" s="360"/>
      <c r="IN477" s="360"/>
      <c r="IO477" s="360"/>
      <c r="IP477" s="360"/>
      <c r="IQ477" s="360"/>
      <c r="IR477" s="360"/>
      <c r="IS477" s="360"/>
      <c r="IT477" s="360"/>
      <c r="IU477" s="360"/>
      <c r="IV477" s="360"/>
    </row>
    <row r="478" ht="14.25" customHeight="1" spans="1:256">
      <c r="A478" s="313"/>
      <c r="B478" s="314"/>
      <c r="C478" s="315"/>
      <c r="D478" s="316"/>
      <c r="E478" s="326" t="s">
        <v>577</v>
      </c>
      <c r="F478" s="327"/>
      <c r="G478" s="328" t="s">
        <v>578</v>
      </c>
      <c r="H478" s="325"/>
      <c r="I478" s="327"/>
      <c r="J478" s="327" t="s">
        <v>579</v>
      </c>
      <c r="K478" s="327" t="s">
        <v>580</v>
      </c>
      <c r="L478" s="327"/>
      <c r="M478" s="328" t="s">
        <v>581</v>
      </c>
      <c r="N478" s="360"/>
      <c r="O478" s="360"/>
      <c r="P478" s="360"/>
      <c r="Q478" s="360"/>
      <c r="R478" s="360"/>
      <c r="S478" s="360"/>
      <c r="T478" s="360"/>
      <c r="U478" s="360"/>
      <c r="V478" s="360"/>
      <c r="W478" s="360"/>
      <c r="X478" s="360"/>
      <c r="Y478" s="360"/>
      <c r="Z478" s="360"/>
      <c r="AA478" s="360"/>
      <c r="AB478" s="360"/>
      <c r="AC478" s="360"/>
      <c r="AD478" s="360"/>
      <c r="AE478" s="360"/>
      <c r="AF478" s="360"/>
      <c r="AG478" s="360"/>
      <c r="AH478" s="360"/>
      <c r="AI478" s="360"/>
      <c r="AJ478" s="360"/>
      <c r="AK478" s="360"/>
      <c r="AL478" s="360"/>
      <c r="AM478" s="360"/>
      <c r="AN478" s="360"/>
      <c r="AO478" s="360"/>
      <c r="AP478" s="360"/>
      <c r="AQ478" s="360"/>
      <c r="AR478" s="360"/>
      <c r="AS478" s="360"/>
      <c r="AT478" s="360"/>
      <c r="AU478" s="360"/>
      <c r="AV478" s="360"/>
      <c r="AW478" s="360"/>
      <c r="AX478" s="360"/>
      <c r="AY478" s="360"/>
      <c r="AZ478" s="360"/>
      <c r="BA478" s="360"/>
      <c r="BB478" s="360"/>
      <c r="BC478" s="360"/>
      <c r="BD478" s="360"/>
      <c r="BE478" s="360"/>
      <c r="BF478" s="360"/>
      <c r="BG478" s="360"/>
      <c r="BH478" s="360"/>
      <c r="BI478" s="360"/>
      <c r="BJ478" s="360"/>
      <c r="BK478" s="360"/>
      <c r="BL478" s="360"/>
      <c r="BM478" s="360"/>
      <c r="BN478" s="360"/>
      <c r="BO478" s="360"/>
      <c r="BP478" s="360"/>
      <c r="BQ478" s="360"/>
      <c r="BR478" s="360"/>
      <c r="BS478" s="360"/>
      <c r="BT478" s="360"/>
      <c r="BU478" s="360"/>
      <c r="BV478" s="360"/>
      <c r="BW478" s="360"/>
      <c r="BX478" s="360"/>
      <c r="BY478" s="360"/>
      <c r="BZ478" s="360"/>
      <c r="CA478" s="360"/>
      <c r="CB478" s="360"/>
      <c r="CC478" s="360"/>
      <c r="CD478" s="360"/>
      <c r="CE478" s="360"/>
      <c r="CF478" s="360"/>
      <c r="CG478" s="360"/>
      <c r="CH478" s="360"/>
      <c r="CI478" s="360"/>
      <c r="CJ478" s="360"/>
      <c r="CK478" s="360"/>
      <c r="CL478" s="360"/>
      <c r="CM478" s="360"/>
      <c r="CN478" s="360"/>
      <c r="CO478" s="360"/>
      <c r="CP478" s="360"/>
      <c r="CQ478" s="360"/>
      <c r="CR478" s="360"/>
      <c r="CS478" s="360"/>
      <c r="CT478" s="360"/>
      <c r="CU478" s="360"/>
      <c r="CV478" s="360"/>
      <c r="CW478" s="360"/>
      <c r="CX478" s="360"/>
      <c r="CY478" s="360"/>
      <c r="CZ478" s="360"/>
      <c r="DA478" s="360"/>
      <c r="DB478" s="360"/>
      <c r="DC478" s="360"/>
      <c r="DD478" s="360"/>
      <c r="DE478" s="360"/>
      <c r="DF478" s="360"/>
      <c r="DG478" s="360"/>
      <c r="DH478" s="360"/>
      <c r="DI478" s="360"/>
      <c r="DJ478" s="360"/>
      <c r="DK478" s="360"/>
      <c r="DL478" s="360"/>
      <c r="DM478" s="360"/>
      <c r="DN478" s="360"/>
      <c r="DO478" s="360"/>
      <c r="DP478" s="360"/>
      <c r="DQ478" s="360"/>
      <c r="DR478" s="360"/>
      <c r="DS478" s="360"/>
      <c r="DT478" s="360"/>
      <c r="DU478" s="360"/>
      <c r="DV478" s="360"/>
      <c r="DW478" s="360"/>
      <c r="DX478" s="360"/>
      <c r="DY478" s="360"/>
      <c r="DZ478" s="360"/>
      <c r="EA478" s="360"/>
      <c r="EB478" s="360"/>
      <c r="EC478" s="360"/>
      <c r="ED478" s="360"/>
      <c r="EE478" s="360"/>
      <c r="EF478" s="360"/>
      <c r="EG478" s="360"/>
      <c r="EH478" s="360"/>
      <c r="EI478" s="360"/>
      <c r="EJ478" s="360"/>
      <c r="EK478" s="360"/>
      <c r="EL478" s="360"/>
      <c r="EM478" s="360"/>
      <c r="EN478" s="360"/>
      <c r="EO478" s="360"/>
      <c r="EP478" s="360"/>
      <c r="EQ478" s="360"/>
      <c r="ER478" s="360"/>
      <c r="ES478" s="360"/>
      <c r="ET478" s="360"/>
      <c r="EU478" s="360"/>
      <c r="EV478" s="360"/>
      <c r="EW478" s="360"/>
      <c r="EX478" s="360"/>
      <c r="EY478" s="360"/>
      <c r="EZ478" s="360"/>
      <c r="FA478" s="360"/>
      <c r="FB478" s="360"/>
      <c r="FC478" s="360"/>
      <c r="FD478" s="360"/>
      <c r="FE478" s="360"/>
      <c r="FF478" s="360"/>
      <c r="FG478" s="360"/>
      <c r="FH478" s="360"/>
      <c r="FI478" s="360"/>
      <c r="FJ478" s="360"/>
      <c r="FK478" s="360"/>
      <c r="FL478" s="360"/>
      <c r="FM478" s="360"/>
      <c r="FN478" s="360"/>
      <c r="FO478" s="360"/>
      <c r="FP478" s="360"/>
      <c r="FQ478" s="360"/>
      <c r="FR478" s="360"/>
      <c r="FS478" s="360"/>
      <c r="FT478" s="360"/>
      <c r="FU478" s="360"/>
      <c r="FV478" s="360"/>
      <c r="FW478" s="360"/>
      <c r="FX478" s="360"/>
      <c r="FY478" s="360"/>
      <c r="FZ478" s="360"/>
      <c r="GA478" s="360"/>
      <c r="GB478" s="360"/>
      <c r="GC478" s="360"/>
      <c r="GD478" s="360"/>
      <c r="GE478" s="360"/>
      <c r="GF478" s="360"/>
      <c r="GG478" s="360"/>
      <c r="GH478" s="360"/>
      <c r="GI478" s="360"/>
      <c r="GJ478" s="360"/>
      <c r="GK478" s="360"/>
      <c r="GL478" s="360"/>
      <c r="GM478" s="360"/>
      <c r="GN478" s="360"/>
      <c r="GO478" s="360"/>
      <c r="GP478" s="360"/>
      <c r="GQ478" s="360"/>
      <c r="GR478" s="360"/>
      <c r="GS478" s="360"/>
      <c r="GT478" s="360"/>
      <c r="GU478" s="360"/>
      <c r="GV478" s="360"/>
      <c r="GW478" s="360"/>
      <c r="GX478" s="360"/>
      <c r="GY478" s="360"/>
      <c r="GZ478" s="360"/>
      <c r="HA478" s="360"/>
      <c r="HB478" s="360"/>
      <c r="HC478" s="360"/>
      <c r="HD478" s="360"/>
      <c r="HE478" s="360"/>
      <c r="HF478" s="360"/>
      <c r="HG478" s="360"/>
      <c r="HH478" s="360"/>
      <c r="HI478" s="360"/>
      <c r="HJ478" s="360"/>
      <c r="HK478" s="360"/>
      <c r="HL478" s="360"/>
      <c r="HM478" s="360"/>
      <c r="HN478" s="360"/>
      <c r="HO478" s="360"/>
      <c r="HP478" s="360"/>
      <c r="HQ478" s="360"/>
      <c r="HR478" s="360"/>
      <c r="HS478" s="360"/>
      <c r="HT478" s="360"/>
      <c r="HU478" s="360"/>
      <c r="HV478" s="360"/>
      <c r="HW478" s="360"/>
      <c r="HX478" s="360"/>
      <c r="HY478" s="360"/>
      <c r="HZ478" s="360"/>
      <c r="IA478" s="360"/>
      <c r="IB478" s="360"/>
      <c r="IC478" s="360"/>
      <c r="ID478" s="360"/>
      <c r="IE478" s="360"/>
      <c r="IF478" s="360"/>
      <c r="IG478" s="360"/>
      <c r="IH478" s="360"/>
      <c r="II478" s="360"/>
      <c r="IJ478" s="360"/>
      <c r="IK478" s="360"/>
      <c r="IL478" s="360"/>
      <c r="IM478" s="360"/>
      <c r="IN478" s="360"/>
      <c r="IO478" s="360"/>
      <c r="IP478" s="360"/>
      <c r="IQ478" s="360"/>
      <c r="IR478" s="360"/>
      <c r="IS478" s="360"/>
      <c r="IT478" s="360"/>
      <c r="IU478" s="360"/>
      <c r="IV478" s="360"/>
    </row>
    <row r="479" ht="15" customHeight="1" spans="1:256">
      <c r="A479" s="329"/>
      <c r="B479" s="330"/>
      <c r="C479" s="331"/>
      <c r="D479" s="332"/>
      <c r="E479" s="333"/>
      <c r="F479" s="334"/>
      <c r="G479" s="335" t="s">
        <v>582</v>
      </c>
      <c r="H479" s="336"/>
      <c r="I479" s="334"/>
      <c r="J479" s="334"/>
      <c r="K479" s="334" t="s">
        <v>583</v>
      </c>
      <c r="L479" s="334"/>
      <c r="M479" s="335"/>
      <c r="N479" s="360"/>
      <c r="O479" s="360"/>
      <c r="P479" s="360"/>
      <c r="Q479" s="360"/>
      <c r="R479" s="360"/>
      <c r="S479" s="360"/>
      <c r="T479" s="360"/>
      <c r="U479" s="360"/>
      <c r="V479" s="360"/>
      <c r="W479" s="360"/>
      <c r="X479" s="360"/>
      <c r="Y479" s="360"/>
      <c r="Z479" s="360"/>
      <c r="AA479" s="360"/>
      <c r="AB479" s="360"/>
      <c r="AC479" s="360"/>
      <c r="AD479" s="360"/>
      <c r="AE479" s="360"/>
      <c r="AF479" s="360"/>
      <c r="AG479" s="360"/>
      <c r="AH479" s="360"/>
      <c r="AI479" s="360"/>
      <c r="AJ479" s="360"/>
      <c r="AK479" s="360"/>
      <c r="AL479" s="360"/>
      <c r="AM479" s="360"/>
      <c r="AN479" s="360"/>
      <c r="AO479" s="360"/>
      <c r="AP479" s="360"/>
      <c r="AQ479" s="360"/>
      <c r="AR479" s="360"/>
      <c r="AS479" s="360"/>
      <c r="AT479" s="360"/>
      <c r="AU479" s="360"/>
      <c r="AV479" s="360"/>
      <c r="AW479" s="360"/>
      <c r="AX479" s="360"/>
      <c r="AY479" s="360"/>
      <c r="AZ479" s="360"/>
      <c r="BA479" s="360"/>
      <c r="BB479" s="360"/>
      <c r="BC479" s="360"/>
      <c r="BD479" s="360"/>
      <c r="BE479" s="360"/>
      <c r="BF479" s="360"/>
      <c r="BG479" s="360"/>
      <c r="BH479" s="360"/>
      <c r="BI479" s="360"/>
      <c r="BJ479" s="360"/>
      <c r="BK479" s="360"/>
      <c r="BL479" s="360"/>
      <c r="BM479" s="360"/>
      <c r="BN479" s="360"/>
      <c r="BO479" s="360"/>
      <c r="BP479" s="360"/>
      <c r="BQ479" s="360"/>
      <c r="BR479" s="360"/>
      <c r="BS479" s="360"/>
      <c r="BT479" s="360"/>
      <c r="BU479" s="360"/>
      <c r="BV479" s="360"/>
      <c r="BW479" s="360"/>
      <c r="BX479" s="360"/>
      <c r="BY479" s="360"/>
      <c r="BZ479" s="360"/>
      <c r="CA479" s="360"/>
      <c r="CB479" s="360"/>
      <c r="CC479" s="360"/>
      <c r="CD479" s="360"/>
      <c r="CE479" s="360"/>
      <c r="CF479" s="360"/>
      <c r="CG479" s="360"/>
      <c r="CH479" s="360"/>
      <c r="CI479" s="360"/>
      <c r="CJ479" s="360"/>
      <c r="CK479" s="360"/>
      <c r="CL479" s="360"/>
      <c r="CM479" s="360"/>
      <c r="CN479" s="360"/>
      <c r="CO479" s="360"/>
      <c r="CP479" s="360"/>
      <c r="CQ479" s="360"/>
      <c r="CR479" s="360"/>
      <c r="CS479" s="360"/>
      <c r="CT479" s="360"/>
      <c r="CU479" s="360"/>
      <c r="CV479" s="360"/>
      <c r="CW479" s="360"/>
      <c r="CX479" s="360"/>
      <c r="CY479" s="360"/>
      <c r="CZ479" s="360"/>
      <c r="DA479" s="360"/>
      <c r="DB479" s="360"/>
      <c r="DC479" s="360"/>
      <c r="DD479" s="360"/>
      <c r="DE479" s="360"/>
      <c r="DF479" s="360"/>
      <c r="DG479" s="360"/>
      <c r="DH479" s="360"/>
      <c r="DI479" s="360"/>
      <c r="DJ479" s="360"/>
      <c r="DK479" s="360"/>
      <c r="DL479" s="360"/>
      <c r="DM479" s="360"/>
      <c r="DN479" s="360"/>
      <c r="DO479" s="360"/>
      <c r="DP479" s="360"/>
      <c r="DQ479" s="360"/>
      <c r="DR479" s="360"/>
      <c r="DS479" s="360"/>
      <c r="DT479" s="360"/>
      <c r="DU479" s="360"/>
      <c r="DV479" s="360"/>
      <c r="DW479" s="360"/>
      <c r="DX479" s="360"/>
      <c r="DY479" s="360"/>
      <c r="DZ479" s="360"/>
      <c r="EA479" s="360"/>
      <c r="EB479" s="360"/>
      <c r="EC479" s="360"/>
      <c r="ED479" s="360"/>
      <c r="EE479" s="360"/>
      <c r="EF479" s="360"/>
      <c r="EG479" s="360"/>
      <c r="EH479" s="360"/>
      <c r="EI479" s="360"/>
      <c r="EJ479" s="360"/>
      <c r="EK479" s="360"/>
      <c r="EL479" s="360"/>
      <c r="EM479" s="360"/>
      <c r="EN479" s="360"/>
      <c r="EO479" s="360"/>
      <c r="EP479" s="360"/>
      <c r="EQ479" s="360"/>
      <c r="ER479" s="360"/>
      <c r="ES479" s="360"/>
      <c r="ET479" s="360"/>
      <c r="EU479" s="360"/>
      <c r="EV479" s="360"/>
      <c r="EW479" s="360"/>
      <c r="EX479" s="360"/>
      <c r="EY479" s="360"/>
      <c r="EZ479" s="360"/>
      <c r="FA479" s="360"/>
      <c r="FB479" s="360"/>
      <c r="FC479" s="360"/>
      <c r="FD479" s="360"/>
      <c r="FE479" s="360"/>
      <c r="FF479" s="360"/>
      <c r="FG479" s="360"/>
      <c r="FH479" s="360"/>
      <c r="FI479" s="360"/>
      <c r="FJ479" s="360"/>
      <c r="FK479" s="360"/>
      <c r="FL479" s="360"/>
      <c r="FM479" s="360"/>
      <c r="FN479" s="360"/>
      <c r="FO479" s="360"/>
      <c r="FP479" s="360"/>
      <c r="FQ479" s="360"/>
      <c r="FR479" s="360"/>
      <c r="FS479" s="360"/>
      <c r="FT479" s="360"/>
      <c r="FU479" s="360"/>
      <c r="FV479" s="360"/>
      <c r="FW479" s="360"/>
      <c r="FX479" s="360"/>
      <c r="FY479" s="360"/>
      <c r="FZ479" s="360"/>
      <c r="GA479" s="360"/>
      <c r="GB479" s="360"/>
      <c r="GC479" s="360"/>
      <c r="GD479" s="360"/>
      <c r="GE479" s="360"/>
      <c r="GF479" s="360"/>
      <c r="GG479" s="360"/>
      <c r="GH479" s="360"/>
      <c r="GI479" s="360"/>
      <c r="GJ479" s="360"/>
      <c r="GK479" s="360"/>
      <c r="GL479" s="360"/>
      <c r="GM479" s="360"/>
      <c r="GN479" s="360"/>
      <c r="GO479" s="360"/>
      <c r="GP479" s="360"/>
      <c r="GQ479" s="360"/>
      <c r="GR479" s="360"/>
      <c r="GS479" s="360"/>
      <c r="GT479" s="360"/>
      <c r="GU479" s="360"/>
      <c r="GV479" s="360"/>
      <c r="GW479" s="360"/>
      <c r="GX479" s="360"/>
      <c r="GY479" s="360"/>
      <c r="GZ479" s="360"/>
      <c r="HA479" s="360"/>
      <c r="HB479" s="360"/>
      <c r="HC479" s="360"/>
      <c r="HD479" s="360"/>
      <c r="HE479" s="360"/>
      <c r="HF479" s="360"/>
      <c r="HG479" s="360"/>
      <c r="HH479" s="360"/>
      <c r="HI479" s="360"/>
      <c r="HJ479" s="360"/>
      <c r="HK479" s="360"/>
      <c r="HL479" s="360"/>
      <c r="HM479" s="360"/>
      <c r="HN479" s="360"/>
      <c r="HO479" s="360"/>
      <c r="HP479" s="360"/>
      <c r="HQ479" s="360"/>
      <c r="HR479" s="360"/>
      <c r="HS479" s="360"/>
      <c r="HT479" s="360"/>
      <c r="HU479" s="360"/>
      <c r="HV479" s="360"/>
      <c r="HW479" s="360"/>
      <c r="HX479" s="360"/>
      <c r="HY479" s="360"/>
      <c r="HZ479" s="360"/>
      <c r="IA479" s="360"/>
      <c r="IB479" s="360"/>
      <c r="IC479" s="360"/>
      <c r="ID479" s="360"/>
      <c r="IE479" s="360"/>
      <c r="IF479" s="360"/>
      <c r="IG479" s="360"/>
      <c r="IH479" s="360"/>
      <c r="II479" s="360"/>
      <c r="IJ479" s="360"/>
      <c r="IK479" s="360"/>
      <c r="IL479" s="360"/>
      <c r="IM479" s="360"/>
      <c r="IN479" s="360"/>
      <c r="IO479" s="360"/>
      <c r="IP479" s="360"/>
      <c r="IQ479" s="360"/>
      <c r="IR479" s="360"/>
      <c r="IS479" s="360"/>
      <c r="IT479" s="360"/>
      <c r="IU479" s="360"/>
      <c r="IV479" s="360"/>
    </row>
    <row r="480" ht="15.75" spans="1:256">
      <c r="A480" s="337" t="s">
        <v>158</v>
      </c>
      <c r="B480" s="338" t="s">
        <v>159</v>
      </c>
      <c r="C480" s="339"/>
      <c r="D480" s="340">
        <v>1</v>
      </c>
      <c r="E480" s="341">
        <v>2</v>
      </c>
      <c r="F480" s="341">
        <v>3</v>
      </c>
      <c r="G480" s="342">
        <v>4</v>
      </c>
      <c r="H480" s="342">
        <v>5</v>
      </c>
      <c r="I480" s="342">
        <v>6</v>
      </c>
      <c r="J480" s="341">
        <v>7</v>
      </c>
      <c r="K480" s="341">
        <v>8</v>
      </c>
      <c r="L480" s="341">
        <v>9</v>
      </c>
      <c r="M480" s="361">
        <v>10</v>
      </c>
      <c r="N480" s="360"/>
      <c r="O480" s="360"/>
      <c r="P480" s="360"/>
      <c r="Q480" s="360"/>
      <c r="R480" s="360"/>
      <c r="S480" s="363"/>
      <c r="T480" s="363"/>
      <c r="U480" s="363"/>
      <c r="V480" s="363"/>
      <c r="W480" s="363"/>
      <c r="X480" s="363"/>
      <c r="Y480" s="363"/>
      <c r="Z480" s="363"/>
      <c r="AA480" s="363"/>
      <c r="AB480" s="363"/>
      <c r="AC480" s="363"/>
      <c r="AD480" s="363"/>
      <c r="AE480" s="363"/>
      <c r="AF480" s="363"/>
      <c r="AG480" s="363"/>
      <c r="AH480" s="363"/>
      <c r="AI480" s="363"/>
      <c r="AJ480" s="363"/>
      <c r="AK480" s="363"/>
      <c r="AL480" s="363"/>
      <c r="AM480" s="363"/>
      <c r="AN480" s="363"/>
      <c r="AO480" s="363"/>
      <c r="AP480" s="363"/>
      <c r="AQ480" s="363"/>
      <c r="AR480" s="363"/>
      <c r="AS480" s="363"/>
      <c r="AT480" s="363"/>
      <c r="AU480" s="363"/>
      <c r="AV480" s="363"/>
      <c r="AW480" s="363"/>
      <c r="AX480" s="363"/>
      <c r="AY480" s="363"/>
      <c r="AZ480" s="363"/>
      <c r="BA480" s="363"/>
      <c r="BB480" s="363"/>
      <c r="BC480" s="363"/>
      <c r="BD480" s="363"/>
      <c r="BE480" s="363"/>
      <c r="BF480" s="363"/>
      <c r="BG480" s="363"/>
      <c r="BH480" s="363"/>
      <c r="BI480" s="363"/>
      <c r="BJ480" s="363"/>
      <c r="BK480" s="363"/>
      <c r="BL480" s="363"/>
      <c r="BM480" s="363"/>
      <c r="BN480" s="363"/>
      <c r="BO480" s="363"/>
      <c r="BP480" s="363"/>
      <c r="BQ480" s="363"/>
      <c r="BR480" s="363"/>
      <c r="BS480" s="363"/>
      <c r="BT480" s="363"/>
      <c r="BU480" s="363"/>
      <c r="BV480" s="363"/>
      <c r="BW480" s="363"/>
      <c r="BX480" s="363"/>
      <c r="BY480" s="363"/>
      <c r="BZ480" s="363"/>
      <c r="CA480" s="363"/>
      <c r="CB480" s="363"/>
      <c r="CC480" s="363"/>
      <c r="CD480" s="363"/>
      <c r="CE480" s="363"/>
      <c r="CF480" s="363"/>
      <c r="CG480" s="363"/>
      <c r="CH480" s="363"/>
      <c r="CI480" s="363"/>
      <c r="CJ480" s="363"/>
      <c r="CK480" s="363"/>
      <c r="CL480" s="363"/>
      <c r="CM480" s="363"/>
      <c r="CN480" s="363"/>
      <c r="CO480" s="363"/>
      <c r="CP480" s="363"/>
      <c r="CQ480" s="363"/>
      <c r="CR480" s="363"/>
      <c r="CS480" s="363"/>
      <c r="CT480" s="363"/>
      <c r="CU480" s="363"/>
      <c r="CV480" s="363"/>
      <c r="CW480" s="363"/>
      <c r="CX480" s="363"/>
      <c r="CY480" s="363"/>
      <c r="CZ480" s="363"/>
      <c r="DA480" s="363"/>
      <c r="DB480" s="363"/>
      <c r="DC480" s="363"/>
      <c r="DD480" s="363"/>
      <c r="DE480" s="363"/>
      <c r="DF480" s="363"/>
      <c r="DG480" s="363"/>
      <c r="DH480" s="363"/>
      <c r="DI480" s="363"/>
      <c r="DJ480" s="363"/>
      <c r="DK480" s="363"/>
      <c r="DL480" s="363"/>
      <c r="DM480" s="363"/>
      <c r="DN480" s="363"/>
      <c r="DO480" s="363"/>
      <c r="DP480" s="363"/>
      <c r="DQ480" s="363"/>
      <c r="DR480" s="363"/>
      <c r="DS480" s="363"/>
      <c r="DT480" s="363"/>
      <c r="DU480" s="363"/>
      <c r="DV480" s="363"/>
      <c r="DW480" s="363"/>
      <c r="DX480" s="363"/>
      <c r="DY480" s="363"/>
      <c r="DZ480" s="363"/>
      <c r="EA480" s="363"/>
      <c r="EB480" s="363"/>
      <c r="EC480" s="363"/>
      <c r="ED480" s="363"/>
      <c r="EE480" s="363"/>
      <c r="EF480" s="363"/>
      <c r="EG480" s="363"/>
      <c r="EH480" s="363"/>
      <c r="EI480" s="363"/>
      <c r="EJ480" s="363"/>
      <c r="EK480" s="363"/>
      <c r="EL480" s="363"/>
      <c r="EM480" s="363"/>
      <c r="EN480" s="363"/>
      <c r="EO480" s="363"/>
      <c r="EP480" s="363"/>
      <c r="EQ480" s="363"/>
      <c r="ER480" s="363"/>
      <c r="ES480" s="363"/>
      <c r="ET480" s="363"/>
      <c r="EU480" s="363"/>
      <c r="EV480" s="363"/>
      <c r="EW480" s="363"/>
      <c r="EX480" s="363"/>
      <c r="EY480" s="363"/>
      <c r="EZ480" s="363"/>
      <c r="FA480" s="363"/>
      <c r="FB480" s="363"/>
      <c r="FC480" s="363"/>
      <c r="FD480" s="363"/>
      <c r="FE480" s="363"/>
      <c r="FF480" s="363"/>
      <c r="FG480" s="363"/>
      <c r="FH480" s="363"/>
      <c r="FI480" s="363"/>
      <c r="FJ480" s="363"/>
      <c r="FK480" s="363"/>
      <c r="FL480" s="363"/>
      <c r="FM480" s="363"/>
      <c r="FN480" s="363"/>
      <c r="FO480" s="363"/>
      <c r="FP480" s="363"/>
      <c r="FQ480" s="363"/>
      <c r="FR480" s="363"/>
      <c r="FS480" s="363"/>
      <c r="FT480" s="363"/>
      <c r="FU480" s="363"/>
      <c r="FV480" s="363"/>
      <c r="FW480" s="363"/>
      <c r="FX480" s="363"/>
      <c r="FY480" s="363"/>
      <c r="FZ480" s="363"/>
      <c r="GA480" s="363"/>
      <c r="GB480" s="363"/>
      <c r="GC480" s="363"/>
      <c r="GD480" s="363"/>
      <c r="GE480" s="363"/>
      <c r="GF480" s="363"/>
      <c r="GG480" s="363"/>
      <c r="GH480" s="363"/>
      <c r="GI480" s="363"/>
      <c r="GJ480" s="363"/>
      <c r="GK480" s="363"/>
      <c r="GL480" s="363"/>
      <c r="GM480" s="363"/>
      <c r="GN480" s="363"/>
      <c r="GO480" s="363"/>
      <c r="GP480" s="363"/>
      <c r="GQ480" s="363"/>
      <c r="GR480" s="363"/>
      <c r="GS480" s="363"/>
      <c r="GT480" s="363"/>
      <c r="GU480" s="363"/>
      <c r="GV480" s="363"/>
      <c r="GW480" s="363"/>
      <c r="GX480" s="363"/>
      <c r="GY480" s="363"/>
      <c r="GZ480" s="363"/>
      <c r="HA480" s="363"/>
      <c r="HB480" s="363"/>
      <c r="HC480" s="363"/>
      <c r="HD480" s="363"/>
      <c r="HE480" s="363"/>
      <c r="HF480" s="363"/>
      <c r="HG480" s="363"/>
      <c r="HH480" s="363"/>
      <c r="HI480" s="363"/>
      <c r="HJ480" s="363"/>
      <c r="HK480" s="363"/>
      <c r="HL480" s="363"/>
      <c r="HM480" s="363"/>
      <c r="HN480" s="363"/>
      <c r="HO480" s="363"/>
      <c r="HP480" s="363"/>
      <c r="HQ480" s="363"/>
      <c r="HR480" s="363"/>
      <c r="HS480" s="363"/>
      <c r="HT480" s="363"/>
      <c r="HU480" s="363"/>
      <c r="HV480" s="363"/>
      <c r="HW480" s="363"/>
      <c r="HX480" s="363"/>
      <c r="HY480" s="363"/>
      <c r="HZ480" s="363"/>
      <c r="IA480" s="363"/>
      <c r="IB480" s="363"/>
      <c r="IC480" s="363"/>
      <c r="ID480" s="363"/>
      <c r="IE480" s="363"/>
      <c r="IF480" s="363"/>
      <c r="IG480" s="363"/>
      <c r="IH480" s="363"/>
      <c r="II480" s="363"/>
      <c r="IJ480" s="363"/>
      <c r="IK480" s="363"/>
      <c r="IL480" s="363"/>
      <c r="IM480" s="363"/>
      <c r="IN480" s="363"/>
      <c r="IO480" s="363"/>
      <c r="IP480" s="363"/>
      <c r="IQ480" s="363"/>
      <c r="IR480" s="363"/>
      <c r="IS480" s="363"/>
      <c r="IT480" s="363"/>
      <c r="IU480" s="363"/>
      <c r="IV480" s="363"/>
    </row>
    <row r="481" ht="14.25" customHeight="1" spans="1:256">
      <c r="A481" s="313"/>
      <c r="B481" s="343" t="s">
        <v>584</v>
      </c>
      <c r="C481" s="344"/>
      <c r="D481" s="151">
        <f>SUM(D482:D487)</f>
        <v>262</v>
      </c>
      <c r="E481" s="151">
        <f>SUM(E482:E487)</f>
        <v>20</v>
      </c>
      <c r="F481" s="151">
        <f t="shared" ref="F481:M481" si="16">SUM(F482:F487)</f>
        <v>16</v>
      </c>
      <c r="G481" s="151">
        <f t="shared" si="16"/>
        <v>266</v>
      </c>
      <c r="H481" s="151">
        <f t="shared" si="16"/>
        <v>299828399.1</v>
      </c>
      <c r="I481" s="151">
        <f t="shared" si="16"/>
        <v>0</v>
      </c>
      <c r="J481" s="151">
        <f t="shared" si="16"/>
        <v>548800</v>
      </c>
      <c r="K481" s="151">
        <f t="shared" si="16"/>
        <v>83652123.3489</v>
      </c>
      <c r="L481" s="151">
        <f t="shared" si="16"/>
        <v>0</v>
      </c>
      <c r="M481" s="151">
        <f t="shared" si="16"/>
        <v>24619471</v>
      </c>
      <c r="N481" s="360"/>
      <c r="O481" s="360"/>
      <c r="P481" s="360"/>
      <c r="Q481" s="360"/>
      <c r="R481" s="360"/>
      <c r="S481" s="363"/>
      <c r="T481" s="363"/>
      <c r="U481" s="363"/>
      <c r="V481" s="363"/>
      <c r="W481" s="363"/>
      <c r="X481" s="363"/>
      <c r="Y481" s="363"/>
      <c r="Z481" s="363"/>
      <c r="AA481" s="363"/>
      <c r="AB481" s="363"/>
      <c r="AC481" s="363"/>
      <c r="AD481" s="363"/>
      <c r="AE481" s="363"/>
      <c r="AF481" s="363"/>
      <c r="AG481" s="363"/>
      <c r="AH481" s="363"/>
      <c r="AI481" s="363"/>
      <c r="AJ481" s="363"/>
      <c r="AK481" s="363"/>
      <c r="AL481" s="363"/>
      <c r="AM481" s="363"/>
      <c r="AN481" s="363"/>
      <c r="AO481" s="363"/>
      <c r="AP481" s="363"/>
      <c r="AQ481" s="363"/>
      <c r="AR481" s="363"/>
      <c r="AS481" s="363"/>
      <c r="AT481" s="363"/>
      <c r="AU481" s="363"/>
      <c r="AV481" s="363"/>
      <c r="AW481" s="363"/>
      <c r="AX481" s="363"/>
      <c r="AY481" s="363"/>
      <c r="AZ481" s="363"/>
      <c r="BA481" s="363"/>
      <c r="BB481" s="363"/>
      <c r="BC481" s="363"/>
      <c r="BD481" s="363"/>
      <c r="BE481" s="363"/>
      <c r="BF481" s="363"/>
      <c r="BG481" s="363"/>
      <c r="BH481" s="363"/>
      <c r="BI481" s="363"/>
      <c r="BJ481" s="363"/>
      <c r="BK481" s="363"/>
      <c r="BL481" s="363"/>
      <c r="BM481" s="363"/>
      <c r="BN481" s="363"/>
      <c r="BO481" s="363"/>
      <c r="BP481" s="363"/>
      <c r="BQ481" s="363"/>
      <c r="BR481" s="363"/>
      <c r="BS481" s="363"/>
      <c r="BT481" s="363"/>
      <c r="BU481" s="363"/>
      <c r="BV481" s="363"/>
      <c r="BW481" s="363"/>
      <c r="BX481" s="363"/>
      <c r="BY481" s="363"/>
      <c r="BZ481" s="363"/>
      <c r="CA481" s="363"/>
      <c r="CB481" s="363"/>
      <c r="CC481" s="363"/>
      <c r="CD481" s="363"/>
      <c r="CE481" s="363"/>
      <c r="CF481" s="363"/>
      <c r="CG481" s="363"/>
      <c r="CH481" s="363"/>
      <c r="CI481" s="363"/>
      <c r="CJ481" s="363"/>
      <c r="CK481" s="363"/>
      <c r="CL481" s="363"/>
      <c r="CM481" s="363"/>
      <c r="CN481" s="363"/>
      <c r="CO481" s="363"/>
      <c r="CP481" s="363"/>
      <c r="CQ481" s="363"/>
      <c r="CR481" s="363"/>
      <c r="CS481" s="363"/>
      <c r="CT481" s="363"/>
      <c r="CU481" s="363"/>
      <c r="CV481" s="363"/>
      <c r="CW481" s="363"/>
      <c r="CX481" s="363"/>
      <c r="CY481" s="363"/>
      <c r="CZ481" s="363"/>
      <c r="DA481" s="363"/>
      <c r="DB481" s="363"/>
      <c r="DC481" s="363"/>
      <c r="DD481" s="363"/>
      <c r="DE481" s="363"/>
      <c r="DF481" s="363"/>
      <c r="DG481" s="363"/>
      <c r="DH481" s="363"/>
      <c r="DI481" s="363"/>
      <c r="DJ481" s="363"/>
      <c r="DK481" s="363"/>
      <c r="DL481" s="363"/>
      <c r="DM481" s="363"/>
      <c r="DN481" s="363"/>
      <c r="DO481" s="363"/>
      <c r="DP481" s="363"/>
      <c r="DQ481" s="363"/>
      <c r="DR481" s="363"/>
      <c r="DS481" s="363"/>
      <c r="DT481" s="363"/>
      <c r="DU481" s="363"/>
      <c r="DV481" s="363"/>
      <c r="DW481" s="363"/>
      <c r="DX481" s="363"/>
      <c r="DY481" s="363"/>
      <c r="DZ481" s="363"/>
      <c r="EA481" s="363"/>
      <c r="EB481" s="363"/>
      <c r="EC481" s="363"/>
      <c r="ED481" s="363"/>
      <c r="EE481" s="363"/>
      <c r="EF481" s="363"/>
      <c r="EG481" s="363"/>
      <c r="EH481" s="363"/>
      <c r="EI481" s="363"/>
      <c r="EJ481" s="363"/>
      <c r="EK481" s="363"/>
      <c r="EL481" s="363"/>
      <c r="EM481" s="363"/>
      <c r="EN481" s="363"/>
      <c r="EO481" s="363"/>
      <c r="EP481" s="363"/>
      <c r="EQ481" s="363"/>
      <c r="ER481" s="363"/>
      <c r="ES481" s="363"/>
      <c r="ET481" s="363"/>
      <c r="EU481" s="363"/>
      <c r="EV481" s="363"/>
      <c r="EW481" s="363"/>
      <c r="EX481" s="363"/>
      <c r="EY481" s="363"/>
      <c r="EZ481" s="363"/>
      <c r="FA481" s="363"/>
      <c r="FB481" s="363"/>
      <c r="FC481" s="363"/>
      <c r="FD481" s="363"/>
      <c r="FE481" s="363"/>
      <c r="FF481" s="363"/>
      <c r="FG481" s="363"/>
      <c r="FH481" s="363"/>
      <c r="FI481" s="363"/>
      <c r="FJ481" s="363"/>
      <c r="FK481" s="363"/>
      <c r="FL481" s="363"/>
      <c r="FM481" s="363"/>
      <c r="FN481" s="363"/>
      <c r="FO481" s="363"/>
      <c r="FP481" s="363"/>
      <c r="FQ481" s="363"/>
      <c r="FR481" s="363"/>
      <c r="FS481" s="363"/>
      <c r="FT481" s="363"/>
      <c r="FU481" s="363"/>
      <c r="FV481" s="363"/>
      <c r="FW481" s="363"/>
      <c r="FX481" s="363"/>
      <c r="FY481" s="363"/>
      <c r="FZ481" s="363"/>
      <c r="GA481" s="363"/>
      <c r="GB481" s="363"/>
      <c r="GC481" s="363"/>
      <c r="GD481" s="363"/>
      <c r="GE481" s="363"/>
      <c r="GF481" s="363"/>
      <c r="GG481" s="363"/>
      <c r="GH481" s="363"/>
      <c r="GI481" s="363"/>
      <c r="GJ481" s="363"/>
      <c r="GK481" s="363"/>
      <c r="GL481" s="363"/>
      <c r="GM481" s="363"/>
      <c r="GN481" s="363"/>
      <c r="GO481" s="363"/>
      <c r="GP481" s="363"/>
      <c r="GQ481" s="363"/>
      <c r="GR481" s="363"/>
      <c r="GS481" s="363"/>
      <c r="GT481" s="363"/>
      <c r="GU481" s="363"/>
      <c r="GV481" s="363"/>
      <c r="GW481" s="363"/>
      <c r="GX481" s="363"/>
      <c r="GY481" s="363"/>
      <c r="GZ481" s="363"/>
      <c r="HA481" s="363"/>
      <c r="HB481" s="363"/>
      <c r="HC481" s="363"/>
      <c r="HD481" s="363"/>
      <c r="HE481" s="363"/>
      <c r="HF481" s="363"/>
      <c r="HG481" s="363"/>
      <c r="HH481" s="363"/>
      <c r="HI481" s="363"/>
      <c r="HJ481" s="363"/>
      <c r="HK481" s="363"/>
      <c r="HL481" s="363"/>
      <c r="HM481" s="363"/>
      <c r="HN481" s="363"/>
      <c r="HO481" s="363"/>
      <c r="HP481" s="363"/>
      <c r="HQ481" s="363"/>
      <c r="HR481" s="363"/>
      <c r="HS481" s="363"/>
      <c r="HT481" s="363"/>
      <c r="HU481" s="363"/>
      <c r="HV481" s="363"/>
      <c r="HW481" s="363"/>
      <c r="HX481" s="363"/>
      <c r="HY481" s="363"/>
      <c r="HZ481" s="363"/>
      <c r="IA481" s="363"/>
      <c r="IB481" s="363"/>
      <c r="IC481" s="363"/>
      <c r="ID481" s="363"/>
      <c r="IE481" s="363"/>
      <c r="IF481" s="363"/>
      <c r="IG481" s="363"/>
      <c r="IH481" s="363"/>
      <c r="II481" s="363"/>
      <c r="IJ481" s="363"/>
      <c r="IK481" s="363"/>
      <c r="IL481" s="363"/>
      <c r="IM481" s="363"/>
      <c r="IN481" s="363"/>
      <c r="IO481" s="363"/>
      <c r="IP481" s="363"/>
      <c r="IQ481" s="363"/>
      <c r="IR481" s="363"/>
      <c r="IS481" s="363"/>
      <c r="IT481" s="363"/>
      <c r="IU481" s="363"/>
      <c r="IV481" s="363"/>
    </row>
    <row r="482" ht="14.25" customHeight="1" spans="1:256">
      <c r="A482" s="345">
        <v>1</v>
      </c>
      <c r="B482" s="346" t="s">
        <v>585</v>
      </c>
      <c r="C482" s="347"/>
      <c r="D482" s="287">
        <v>1</v>
      </c>
      <c r="E482" s="287">
        <v>0</v>
      </c>
      <c r="F482" s="287">
        <v>0</v>
      </c>
      <c r="G482" s="287">
        <f t="shared" ref="G482:G487" si="17">D482+E482-F482</f>
        <v>1</v>
      </c>
      <c r="H482" s="287">
        <v>2088000</v>
      </c>
      <c r="I482" s="287"/>
      <c r="J482" s="287"/>
      <c r="K482" s="287">
        <f t="shared" ref="K482:K487" si="18">H482*0.279</f>
        <v>582552</v>
      </c>
      <c r="L482" s="287"/>
      <c r="M482" s="287">
        <v>224640</v>
      </c>
      <c r="N482" s="360"/>
      <c r="O482" s="360"/>
      <c r="P482" s="360"/>
      <c r="Q482" s="360"/>
      <c r="R482" s="360"/>
      <c r="S482" s="363"/>
      <c r="T482" s="363"/>
      <c r="U482" s="363"/>
      <c r="V482" s="363"/>
      <c r="W482" s="363"/>
      <c r="X482" s="363"/>
      <c r="Y482" s="363"/>
      <c r="Z482" s="363"/>
      <c r="AA482" s="363"/>
      <c r="AB482" s="363"/>
      <c r="AC482" s="363"/>
      <c r="AD482" s="363"/>
      <c r="AE482" s="363"/>
      <c r="AF482" s="363"/>
      <c r="AG482" s="363"/>
      <c r="AH482" s="363"/>
      <c r="AI482" s="363"/>
      <c r="AJ482" s="363"/>
      <c r="AK482" s="363"/>
      <c r="AL482" s="363"/>
      <c r="AM482" s="363"/>
      <c r="AN482" s="363"/>
      <c r="AO482" s="363"/>
      <c r="AP482" s="363"/>
      <c r="AQ482" s="363"/>
      <c r="AR482" s="363"/>
      <c r="AS482" s="363"/>
      <c r="AT482" s="363"/>
      <c r="AU482" s="363"/>
      <c r="AV482" s="363"/>
      <c r="AW482" s="363"/>
      <c r="AX482" s="363"/>
      <c r="AY482" s="363"/>
      <c r="AZ482" s="363"/>
      <c r="BA482" s="363"/>
      <c r="BB482" s="363"/>
      <c r="BC482" s="363"/>
      <c r="BD482" s="363"/>
      <c r="BE482" s="363"/>
      <c r="BF482" s="363"/>
      <c r="BG482" s="363"/>
      <c r="BH482" s="363"/>
      <c r="BI482" s="363"/>
      <c r="BJ482" s="363"/>
      <c r="BK482" s="363"/>
      <c r="BL482" s="363"/>
      <c r="BM482" s="363"/>
      <c r="BN482" s="363"/>
      <c r="BO482" s="363"/>
      <c r="BP482" s="363"/>
      <c r="BQ482" s="363"/>
      <c r="BR482" s="363"/>
      <c r="BS482" s="363"/>
      <c r="BT482" s="363"/>
      <c r="BU482" s="363"/>
      <c r="BV482" s="363"/>
      <c r="BW482" s="363"/>
      <c r="BX482" s="363"/>
      <c r="BY482" s="363"/>
      <c r="BZ482" s="363"/>
      <c r="CA482" s="363"/>
      <c r="CB482" s="363"/>
      <c r="CC482" s="363"/>
      <c r="CD482" s="363"/>
      <c r="CE482" s="363"/>
      <c r="CF482" s="363"/>
      <c r="CG482" s="363"/>
      <c r="CH482" s="363"/>
      <c r="CI482" s="363"/>
      <c r="CJ482" s="363"/>
      <c r="CK482" s="363"/>
      <c r="CL482" s="363"/>
      <c r="CM482" s="363"/>
      <c r="CN482" s="363"/>
      <c r="CO482" s="363"/>
      <c r="CP482" s="363"/>
      <c r="CQ482" s="363"/>
      <c r="CR482" s="363"/>
      <c r="CS482" s="363"/>
      <c r="CT482" s="363"/>
      <c r="CU482" s="363"/>
      <c r="CV482" s="363"/>
      <c r="CW482" s="363"/>
      <c r="CX482" s="363"/>
      <c r="CY482" s="363"/>
      <c r="CZ482" s="363"/>
      <c r="DA482" s="363"/>
      <c r="DB482" s="363"/>
      <c r="DC482" s="363"/>
      <c r="DD482" s="363"/>
      <c r="DE482" s="363"/>
      <c r="DF482" s="363"/>
      <c r="DG482" s="363"/>
      <c r="DH482" s="363"/>
      <c r="DI482" s="363"/>
      <c r="DJ482" s="363"/>
      <c r="DK482" s="363"/>
      <c r="DL482" s="363"/>
      <c r="DM482" s="363"/>
      <c r="DN482" s="363"/>
      <c r="DO482" s="363"/>
      <c r="DP482" s="363"/>
      <c r="DQ482" s="363"/>
      <c r="DR482" s="363"/>
      <c r="DS482" s="363"/>
      <c r="DT482" s="363"/>
      <c r="DU482" s="363"/>
      <c r="DV482" s="363"/>
      <c r="DW482" s="363"/>
      <c r="DX482" s="363"/>
      <c r="DY482" s="363"/>
      <c r="DZ482" s="363"/>
      <c r="EA482" s="363"/>
      <c r="EB482" s="363"/>
      <c r="EC482" s="363"/>
      <c r="ED482" s="363"/>
      <c r="EE482" s="363"/>
      <c r="EF482" s="363"/>
      <c r="EG482" s="363"/>
      <c r="EH482" s="363"/>
      <c r="EI482" s="363"/>
      <c r="EJ482" s="363"/>
      <c r="EK482" s="363"/>
      <c r="EL482" s="363"/>
      <c r="EM482" s="363"/>
      <c r="EN482" s="363"/>
      <c r="EO482" s="363"/>
      <c r="EP482" s="363"/>
      <c r="EQ482" s="363"/>
      <c r="ER482" s="363"/>
      <c r="ES482" s="363"/>
      <c r="ET482" s="363"/>
      <c r="EU482" s="363"/>
      <c r="EV482" s="363"/>
      <c r="EW482" s="363"/>
      <c r="EX482" s="363"/>
      <c r="EY482" s="363"/>
      <c r="EZ482" s="363"/>
      <c r="FA482" s="363"/>
      <c r="FB482" s="363"/>
      <c r="FC482" s="363"/>
      <c r="FD482" s="363"/>
      <c r="FE482" s="363"/>
      <c r="FF482" s="363"/>
      <c r="FG482" s="363"/>
      <c r="FH482" s="363"/>
      <c r="FI482" s="363"/>
      <c r="FJ482" s="363"/>
      <c r="FK482" s="363"/>
      <c r="FL482" s="363"/>
      <c r="FM482" s="363"/>
      <c r="FN482" s="363"/>
      <c r="FO482" s="363"/>
      <c r="FP482" s="363"/>
      <c r="FQ482" s="363"/>
      <c r="FR482" s="363"/>
      <c r="FS482" s="363"/>
      <c r="FT482" s="363"/>
      <c r="FU482" s="363"/>
      <c r="FV482" s="363"/>
      <c r="FW482" s="363"/>
      <c r="FX482" s="363"/>
      <c r="FY482" s="363"/>
      <c r="FZ482" s="363"/>
      <c r="GA482" s="363"/>
      <c r="GB482" s="363"/>
      <c r="GC482" s="363"/>
      <c r="GD482" s="363"/>
      <c r="GE482" s="363"/>
      <c r="GF482" s="363"/>
      <c r="GG482" s="363"/>
      <c r="GH482" s="363"/>
      <c r="GI482" s="363"/>
      <c r="GJ482" s="363"/>
      <c r="GK482" s="363"/>
      <c r="GL482" s="363"/>
      <c r="GM482" s="363"/>
      <c r="GN482" s="363"/>
      <c r="GO482" s="363"/>
      <c r="GP482" s="363"/>
      <c r="GQ482" s="363"/>
      <c r="GR482" s="363"/>
      <c r="GS482" s="363"/>
      <c r="GT482" s="363"/>
      <c r="GU482" s="363"/>
      <c r="GV482" s="363"/>
      <c r="GW482" s="363"/>
      <c r="GX482" s="363"/>
      <c r="GY482" s="363"/>
      <c r="GZ482" s="363"/>
      <c r="HA482" s="363"/>
      <c r="HB482" s="363"/>
      <c r="HC482" s="363"/>
      <c r="HD482" s="363"/>
      <c r="HE482" s="363"/>
      <c r="HF482" s="363"/>
      <c r="HG482" s="363"/>
      <c r="HH482" s="363"/>
      <c r="HI482" s="363"/>
      <c r="HJ482" s="363"/>
      <c r="HK482" s="363"/>
      <c r="HL482" s="363"/>
      <c r="HM482" s="363"/>
      <c r="HN482" s="363"/>
      <c r="HO482" s="363"/>
      <c r="HP482" s="363"/>
      <c r="HQ482" s="363"/>
      <c r="HR482" s="363"/>
      <c r="HS482" s="363"/>
      <c r="HT482" s="363"/>
      <c r="HU482" s="363"/>
      <c r="HV482" s="363"/>
      <c r="HW482" s="363"/>
      <c r="HX482" s="363"/>
      <c r="HY482" s="363"/>
      <c r="HZ482" s="363"/>
      <c r="IA482" s="363"/>
      <c r="IB482" s="363"/>
      <c r="IC482" s="363"/>
      <c r="ID482" s="363"/>
      <c r="IE482" s="363"/>
      <c r="IF482" s="363"/>
      <c r="IG482" s="363"/>
      <c r="IH482" s="363"/>
      <c r="II482" s="363"/>
      <c r="IJ482" s="363"/>
      <c r="IK482" s="363"/>
      <c r="IL482" s="363"/>
      <c r="IM482" s="363"/>
      <c r="IN482" s="363"/>
      <c r="IO482" s="363"/>
      <c r="IP482" s="363"/>
      <c r="IQ482" s="363"/>
      <c r="IR482" s="363"/>
      <c r="IS482" s="363"/>
      <c r="IT482" s="363"/>
      <c r="IU482" s="363"/>
      <c r="IV482" s="363"/>
    </row>
    <row r="483" ht="15.75" spans="1:256">
      <c r="A483" s="345">
        <v>2</v>
      </c>
      <c r="B483" s="346" t="s">
        <v>586</v>
      </c>
      <c r="C483" s="347"/>
      <c r="D483" s="287">
        <v>184</v>
      </c>
      <c r="E483" s="287">
        <v>16</v>
      </c>
      <c r="F483" s="287">
        <v>14</v>
      </c>
      <c r="G483" s="287">
        <f t="shared" si="17"/>
        <v>186</v>
      </c>
      <c r="H483" s="287">
        <f>244209360.1+14999</f>
        <v>244224359.1</v>
      </c>
      <c r="I483" s="287"/>
      <c r="J483" s="287">
        <v>164000</v>
      </c>
      <c r="K483" s="287">
        <f t="shared" si="18"/>
        <v>68138596.1889</v>
      </c>
      <c r="L483" s="287"/>
      <c r="M483" s="287">
        <v>19685267</v>
      </c>
      <c r="N483" s="360"/>
      <c r="O483" s="360"/>
      <c r="P483" s="360"/>
      <c r="Q483" s="360"/>
      <c r="R483" s="360"/>
      <c r="S483" s="363"/>
      <c r="T483" s="363"/>
      <c r="U483" s="363"/>
      <c r="V483" s="363"/>
      <c r="W483" s="363"/>
      <c r="X483" s="363"/>
      <c r="Y483" s="363"/>
      <c r="Z483" s="363"/>
      <c r="AA483" s="363"/>
      <c r="AB483" s="363"/>
      <c r="AC483" s="363"/>
      <c r="AD483" s="363"/>
      <c r="AE483" s="363"/>
      <c r="AF483" s="363"/>
      <c r="AG483" s="363"/>
      <c r="AH483" s="363"/>
      <c r="AI483" s="363"/>
      <c r="AJ483" s="363"/>
      <c r="AK483" s="363"/>
      <c r="AL483" s="363"/>
      <c r="AM483" s="363"/>
      <c r="AN483" s="363"/>
      <c r="AO483" s="363"/>
      <c r="AP483" s="363"/>
      <c r="AQ483" s="363"/>
      <c r="AR483" s="363"/>
      <c r="AS483" s="363"/>
      <c r="AT483" s="363"/>
      <c r="AU483" s="363"/>
      <c r="AV483" s="363"/>
      <c r="AW483" s="363"/>
      <c r="AX483" s="363"/>
      <c r="AY483" s="363"/>
      <c r="AZ483" s="363"/>
      <c r="BA483" s="363"/>
      <c r="BB483" s="363"/>
      <c r="BC483" s="363"/>
      <c r="BD483" s="363"/>
      <c r="BE483" s="363"/>
      <c r="BF483" s="363"/>
      <c r="BG483" s="363"/>
      <c r="BH483" s="363"/>
      <c r="BI483" s="363"/>
      <c r="BJ483" s="363"/>
      <c r="BK483" s="363"/>
      <c r="BL483" s="363"/>
      <c r="BM483" s="363"/>
      <c r="BN483" s="363"/>
      <c r="BO483" s="363"/>
      <c r="BP483" s="363"/>
      <c r="BQ483" s="363"/>
      <c r="BR483" s="363"/>
      <c r="BS483" s="363"/>
      <c r="BT483" s="363"/>
      <c r="BU483" s="363"/>
      <c r="BV483" s="363"/>
      <c r="BW483" s="363"/>
      <c r="BX483" s="363"/>
      <c r="BY483" s="363"/>
      <c r="BZ483" s="363"/>
      <c r="CA483" s="363"/>
      <c r="CB483" s="363"/>
      <c r="CC483" s="363"/>
      <c r="CD483" s="363"/>
      <c r="CE483" s="363"/>
      <c r="CF483" s="363"/>
      <c r="CG483" s="363"/>
      <c r="CH483" s="363"/>
      <c r="CI483" s="363"/>
      <c r="CJ483" s="363"/>
      <c r="CK483" s="363"/>
      <c r="CL483" s="363"/>
      <c r="CM483" s="363"/>
      <c r="CN483" s="363"/>
      <c r="CO483" s="363"/>
      <c r="CP483" s="363"/>
      <c r="CQ483" s="363"/>
      <c r="CR483" s="363"/>
      <c r="CS483" s="363"/>
      <c r="CT483" s="363"/>
      <c r="CU483" s="363"/>
      <c r="CV483" s="363"/>
      <c r="CW483" s="363"/>
      <c r="CX483" s="363"/>
      <c r="CY483" s="363"/>
      <c r="CZ483" s="363"/>
      <c r="DA483" s="363"/>
      <c r="DB483" s="363"/>
      <c r="DC483" s="363"/>
      <c r="DD483" s="363"/>
      <c r="DE483" s="363"/>
      <c r="DF483" s="363"/>
      <c r="DG483" s="363"/>
      <c r="DH483" s="363"/>
      <c r="DI483" s="363"/>
      <c r="DJ483" s="363"/>
      <c r="DK483" s="363"/>
      <c r="DL483" s="363"/>
      <c r="DM483" s="363"/>
      <c r="DN483" s="363"/>
      <c r="DO483" s="363"/>
      <c r="DP483" s="363"/>
      <c r="DQ483" s="363"/>
      <c r="DR483" s="363"/>
      <c r="DS483" s="363"/>
      <c r="DT483" s="363"/>
      <c r="DU483" s="363"/>
      <c r="DV483" s="363"/>
      <c r="DW483" s="363"/>
      <c r="DX483" s="363"/>
      <c r="DY483" s="363"/>
      <c r="DZ483" s="363"/>
      <c r="EA483" s="363"/>
      <c r="EB483" s="363"/>
      <c r="EC483" s="363"/>
      <c r="ED483" s="363"/>
      <c r="EE483" s="363"/>
      <c r="EF483" s="363"/>
      <c r="EG483" s="363"/>
      <c r="EH483" s="363"/>
      <c r="EI483" s="363"/>
      <c r="EJ483" s="363"/>
      <c r="EK483" s="363"/>
      <c r="EL483" s="363"/>
      <c r="EM483" s="363"/>
      <c r="EN483" s="363"/>
      <c r="EO483" s="363"/>
      <c r="EP483" s="363"/>
      <c r="EQ483" s="363"/>
      <c r="ER483" s="363"/>
      <c r="ES483" s="363"/>
      <c r="ET483" s="363"/>
      <c r="EU483" s="363"/>
      <c r="EV483" s="363"/>
      <c r="EW483" s="363"/>
      <c r="EX483" s="363"/>
      <c r="EY483" s="363"/>
      <c r="EZ483" s="363"/>
      <c r="FA483" s="363"/>
      <c r="FB483" s="363"/>
      <c r="FC483" s="363"/>
      <c r="FD483" s="363"/>
      <c r="FE483" s="363"/>
      <c r="FF483" s="363"/>
      <c r="FG483" s="363"/>
      <c r="FH483" s="363"/>
      <c r="FI483" s="363"/>
      <c r="FJ483" s="363"/>
      <c r="FK483" s="363"/>
      <c r="FL483" s="363"/>
      <c r="FM483" s="363"/>
      <c r="FN483" s="363"/>
      <c r="FO483" s="363"/>
      <c r="FP483" s="363"/>
      <c r="FQ483" s="363"/>
      <c r="FR483" s="363"/>
      <c r="FS483" s="363"/>
      <c r="FT483" s="363"/>
      <c r="FU483" s="363"/>
      <c r="FV483" s="363"/>
      <c r="FW483" s="363"/>
      <c r="FX483" s="363"/>
      <c r="FY483" s="363"/>
      <c r="FZ483" s="363"/>
      <c r="GA483" s="363"/>
      <c r="GB483" s="363"/>
      <c r="GC483" s="363"/>
      <c r="GD483" s="363"/>
      <c r="GE483" s="363"/>
      <c r="GF483" s="363"/>
      <c r="GG483" s="363"/>
      <c r="GH483" s="363"/>
      <c r="GI483" s="363"/>
      <c r="GJ483" s="363"/>
      <c r="GK483" s="363"/>
      <c r="GL483" s="363"/>
      <c r="GM483" s="363"/>
      <c r="GN483" s="363"/>
      <c r="GO483" s="363"/>
      <c r="GP483" s="363"/>
      <c r="GQ483" s="363"/>
      <c r="GR483" s="363"/>
      <c r="GS483" s="363"/>
      <c r="GT483" s="363"/>
      <c r="GU483" s="363"/>
      <c r="GV483" s="363"/>
      <c r="GW483" s="363"/>
      <c r="GX483" s="363"/>
      <c r="GY483" s="363"/>
      <c r="GZ483" s="363"/>
      <c r="HA483" s="363"/>
      <c r="HB483" s="363"/>
      <c r="HC483" s="363"/>
      <c r="HD483" s="363"/>
      <c r="HE483" s="363"/>
      <c r="HF483" s="363"/>
      <c r="HG483" s="363"/>
      <c r="HH483" s="363"/>
      <c r="HI483" s="363"/>
      <c r="HJ483" s="363"/>
      <c r="HK483" s="363"/>
      <c r="HL483" s="363"/>
      <c r="HM483" s="363"/>
      <c r="HN483" s="363"/>
      <c r="HO483" s="363"/>
      <c r="HP483" s="363"/>
      <c r="HQ483" s="363"/>
      <c r="HR483" s="363"/>
      <c r="HS483" s="363"/>
      <c r="HT483" s="363"/>
      <c r="HU483" s="363"/>
      <c r="HV483" s="363"/>
      <c r="HW483" s="363"/>
      <c r="HX483" s="363"/>
      <c r="HY483" s="363"/>
      <c r="HZ483" s="363"/>
      <c r="IA483" s="363"/>
      <c r="IB483" s="363"/>
      <c r="IC483" s="363"/>
      <c r="ID483" s="363"/>
      <c r="IE483" s="363"/>
      <c r="IF483" s="363"/>
      <c r="IG483" s="363"/>
      <c r="IH483" s="363"/>
      <c r="II483" s="363"/>
      <c r="IJ483" s="363"/>
      <c r="IK483" s="363"/>
      <c r="IL483" s="363"/>
      <c r="IM483" s="363"/>
      <c r="IN483" s="363"/>
      <c r="IO483" s="363"/>
      <c r="IP483" s="363"/>
      <c r="IQ483" s="363"/>
      <c r="IR483" s="363"/>
      <c r="IS483" s="363"/>
      <c r="IT483" s="363"/>
      <c r="IU483" s="363"/>
      <c r="IV483" s="363"/>
    </row>
    <row r="484" ht="15.75" spans="1:256">
      <c r="A484" s="345">
        <v>3</v>
      </c>
      <c r="B484" s="346" t="s">
        <v>587</v>
      </c>
      <c r="C484" s="347"/>
      <c r="D484" s="287">
        <v>9</v>
      </c>
      <c r="E484" s="287">
        <v>1</v>
      </c>
      <c r="F484" s="287">
        <v>0</v>
      </c>
      <c r="G484" s="287">
        <f t="shared" si="17"/>
        <v>10</v>
      </c>
      <c r="H484" s="287">
        <v>1321920</v>
      </c>
      <c r="I484" s="287"/>
      <c r="J484" s="287">
        <v>67600</v>
      </c>
      <c r="K484" s="287">
        <f t="shared" si="18"/>
        <v>368815.68</v>
      </c>
      <c r="L484" s="287"/>
      <c r="M484" s="287">
        <v>31320</v>
      </c>
      <c r="N484" s="360"/>
      <c r="O484" s="360"/>
      <c r="P484" s="360"/>
      <c r="Q484" s="360"/>
      <c r="R484" s="360"/>
      <c r="S484" s="363"/>
      <c r="T484" s="363"/>
      <c r="U484" s="363"/>
      <c r="V484" s="363"/>
      <c r="W484" s="363"/>
      <c r="X484" s="363"/>
      <c r="Y484" s="363"/>
      <c r="Z484" s="363"/>
      <c r="AA484" s="363"/>
      <c r="AB484" s="363"/>
      <c r="AC484" s="363"/>
      <c r="AD484" s="363"/>
      <c r="AE484" s="363"/>
      <c r="AF484" s="363"/>
      <c r="AG484" s="363"/>
      <c r="AH484" s="363"/>
      <c r="AI484" s="363"/>
      <c r="AJ484" s="363"/>
      <c r="AK484" s="363"/>
      <c r="AL484" s="363"/>
      <c r="AM484" s="363"/>
      <c r="AN484" s="363"/>
      <c r="AO484" s="363"/>
      <c r="AP484" s="363"/>
      <c r="AQ484" s="363"/>
      <c r="AR484" s="363"/>
      <c r="AS484" s="363"/>
      <c r="AT484" s="363"/>
      <c r="AU484" s="363"/>
      <c r="AV484" s="363"/>
      <c r="AW484" s="363"/>
      <c r="AX484" s="363"/>
      <c r="AY484" s="363"/>
      <c r="AZ484" s="363"/>
      <c r="BA484" s="363"/>
      <c r="BB484" s="363"/>
      <c r="BC484" s="363"/>
      <c r="BD484" s="363"/>
      <c r="BE484" s="363"/>
      <c r="BF484" s="363"/>
      <c r="BG484" s="363"/>
      <c r="BH484" s="363"/>
      <c r="BI484" s="363"/>
      <c r="BJ484" s="363"/>
      <c r="BK484" s="363"/>
      <c r="BL484" s="363"/>
      <c r="BM484" s="363"/>
      <c r="BN484" s="363"/>
      <c r="BO484" s="363"/>
      <c r="BP484" s="363"/>
      <c r="BQ484" s="363"/>
      <c r="BR484" s="363"/>
      <c r="BS484" s="363"/>
      <c r="BT484" s="363"/>
      <c r="BU484" s="363"/>
      <c r="BV484" s="363"/>
      <c r="BW484" s="363"/>
      <c r="BX484" s="363"/>
      <c r="BY484" s="363"/>
      <c r="BZ484" s="363"/>
      <c r="CA484" s="363"/>
      <c r="CB484" s="363"/>
      <c r="CC484" s="363"/>
      <c r="CD484" s="363"/>
      <c r="CE484" s="363"/>
      <c r="CF484" s="363"/>
      <c r="CG484" s="363"/>
      <c r="CH484" s="363"/>
      <c r="CI484" s="363"/>
      <c r="CJ484" s="363"/>
      <c r="CK484" s="363"/>
      <c r="CL484" s="363"/>
      <c r="CM484" s="363"/>
      <c r="CN484" s="363"/>
      <c r="CO484" s="363"/>
      <c r="CP484" s="363"/>
      <c r="CQ484" s="363"/>
      <c r="CR484" s="363"/>
      <c r="CS484" s="363"/>
      <c r="CT484" s="363"/>
      <c r="CU484" s="363"/>
      <c r="CV484" s="363"/>
      <c r="CW484" s="363"/>
      <c r="CX484" s="363"/>
      <c r="CY484" s="363"/>
      <c r="CZ484" s="363"/>
      <c r="DA484" s="363"/>
      <c r="DB484" s="363"/>
      <c r="DC484" s="363"/>
      <c r="DD484" s="363"/>
      <c r="DE484" s="363"/>
      <c r="DF484" s="363"/>
      <c r="DG484" s="363"/>
      <c r="DH484" s="363"/>
      <c r="DI484" s="363"/>
      <c r="DJ484" s="363"/>
      <c r="DK484" s="363"/>
      <c r="DL484" s="363"/>
      <c r="DM484" s="363"/>
      <c r="DN484" s="363"/>
      <c r="DO484" s="363"/>
      <c r="DP484" s="363"/>
      <c r="DQ484" s="363"/>
      <c r="DR484" s="363"/>
      <c r="DS484" s="363"/>
      <c r="DT484" s="363"/>
      <c r="DU484" s="363"/>
      <c r="DV484" s="363"/>
      <c r="DW484" s="363"/>
      <c r="DX484" s="363"/>
      <c r="DY484" s="363"/>
      <c r="DZ484" s="363"/>
      <c r="EA484" s="363"/>
      <c r="EB484" s="363"/>
      <c r="EC484" s="363"/>
      <c r="ED484" s="363"/>
      <c r="EE484" s="363"/>
      <c r="EF484" s="363"/>
      <c r="EG484" s="363"/>
      <c r="EH484" s="363"/>
      <c r="EI484" s="363"/>
      <c r="EJ484" s="363"/>
      <c r="EK484" s="363"/>
      <c r="EL484" s="363"/>
      <c r="EM484" s="363"/>
      <c r="EN484" s="363"/>
      <c r="EO484" s="363"/>
      <c r="EP484" s="363"/>
      <c r="EQ484" s="363"/>
      <c r="ER484" s="363"/>
      <c r="ES484" s="363"/>
      <c r="ET484" s="363"/>
      <c r="EU484" s="363"/>
      <c r="EV484" s="363"/>
      <c r="EW484" s="363"/>
      <c r="EX484" s="363"/>
      <c r="EY484" s="363"/>
      <c r="EZ484" s="363"/>
      <c r="FA484" s="363"/>
      <c r="FB484" s="363"/>
      <c r="FC484" s="363"/>
      <c r="FD484" s="363"/>
      <c r="FE484" s="363"/>
      <c r="FF484" s="363"/>
      <c r="FG484" s="363"/>
      <c r="FH484" s="363"/>
      <c r="FI484" s="363"/>
      <c r="FJ484" s="363"/>
      <c r="FK484" s="363"/>
      <c r="FL484" s="363"/>
      <c r="FM484" s="363"/>
      <c r="FN484" s="363"/>
      <c r="FO484" s="363"/>
      <c r="FP484" s="363"/>
      <c r="FQ484" s="363"/>
      <c r="FR484" s="363"/>
      <c r="FS484" s="363"/>
      <c r="FT484" s="363"/>
      <c r="FU484" s="363"/>
      <c r="FV484" s="363"/>
      <c r="FW484" s="363"/>
      <c r="FX484" s="363"/>
      <c r="FY484" s="363"/>
      <c r="FZ484" s="363"/>
      <c r="GA484" s="363"/>
      <c r="GB484" s="363"/>
      <c r="GC484" s="363"/>
      <c r="GD484" s="363"/>
      <c r="GE484" s="363"/>
      <c r="GF484" s="363"/>
      <c r="GG484" s="363"/>
      <c r="GH484" s="363"/>
      <c r="GI484" s="363"/>
      <c r="GJ484" s="363"/>
      <c r="GK484" s="363"/>
      <c r="GL484" s="363"/>
      <c r="GM484" s="363"/>
      <c r="GN484" s="363"/>
      <c r="GO484" s="363"/>
      <c r="GP484" s="363"/>
      <c r="GQ484" s="363"/>
      <c r="GR484" s="363"/>
      <c r="GS484" s="363"/>
      <c r="GT484" s="363"/>
      <c r="GU484" s="363"/>
      <c r="GV484" s="363"/>
      <c r="GW484" s="363"/>
      <c r="GX484" s="363"/>
      <c r="GY484" s="363"/>
      <c r="GZ484" s="363"/>
      <c r="HA484" s="363"/>
      <c r="HB484" s="363"/>
      <c r="HC484" s="363"/>
      <c r="HD484" s="363"/>
      <c r="HE484" s="363"/>
      <c r="HF484" s="363"/>
      <c r="HG484" s="363"/>
      <c r="HH484" s="363"/>
      <c r="HI484" s="363"/>
      <c r="HJ484" s="363"/>
      <c r="HK484" s="363"/>
      <c r="HL484" s="363"/>
      <c r="HM484" s="363"/>
      <c r="HN484" s="363"/>
      <c r="HO484" s="363"/>
      <c r="HP484" s="363"/>
      <c r="HQ484" s="363"/>
      <c r="HR484" s="363"/>
      <c r="HS484" s="363"/>
      <c r="HT484" s="363"/>
      <c r="HU484" s="363"/>
      <c r="HV484" s="363"/>
      <c r="HW484" s="363"/>
      <c r="HX484" s="363"/>
      <c r="HY484" s="363"/>
      <c r="HZ484" s="363"/>
      <c r="IA484" s="363"/>
      <c r="IB484" s="363"/>
      <c r="IC484" s="363"/>
      <c r="ID484" s="363"/>
      <c r="IE484" s="363"/>
      <c r="IF484" s="363"/>
      <c r="IG484" s="363"/>
      <c r="IH484" s="363"/>
      <c r="II484" s="363"/>
      <c r="IJ484" s="363"/>
      <c r="IK484" s="363"/>
      <c r="IL484" s="363"/>
      <c r="IM484" s="363"/>
      <c r="IN484" s="363"/>
      <c r="IO484" s="363"/>
      <c r="IP484" s="363"/>
      <c r="IQ484" s="363"/>
      <c r="IR484" s="363"/>
      <c r="IS484" s="363"/>
      <c r="IT484" s="363"/>
      <c r="IU484" s="363"/>
      <c r="IV484" s="363"/>
    </row>
    <row r="485" ht="15.75" spans="1:256">
      <c r="A485" s="345">
        <v>4</v>
      </c>
      <c r="B485" s="346" t="s">
        <v>588</v>
      </c>
      <c r="C485" s="347"/>
      <c r="D485" s="287">
        <v>60</v>
      </c>
      <c r="E485" s="287">
        <v>0</v>
      </c>
      <c r="F485" s="287">
        <v>1</v>
      </c>
      <c r="G485" s="287">
        <f t="shared" si="17"/>
        <v>59</v>
      </c>
      <c r="H485" s="287">
        <v>6291720</v>
      </c>
      <c r="I485" s="287"/>
      <c r="J485" s="287">
        <v>30000</v>
      </c>
      <c r="K485" s="287">
        <f t="shared" si="18"/>
        <v>1755389.88</v>
      </c>
      <c r="L485" s="287"/>
      <c r="M485" s="287">
        <v>190104</v>
      </c>
      <c r="N485" s="360"/>
      <c r="O485" s="360"/>
      <c r="P485" s="360"/>
      <c r="Q485" s="360"/>
      <c r="R485" s="360"/>
      <c r="S485" s="363"/>
      <c r="T485" s="363"/>
      <c r="U485" s="363"/>
      <c r="V485" s="363"/>
      <c r="W485" s="363"/>
      <c r="X485" s="363"/>
      <c r="Y485" s="363"/>
      <c r="Z485" s="363"/>
      <c r="AA485" s="363"/>
      <c r="AB485" s="363"/>
      <c r="AC485" s="363"/>
      <c r="AD485" s="363"/>
      <c r="AE485" s="363"/>
      <c r="AF485" s="363"/>
      <c r="AG485" s="363"/>
      <c r="AH485" s="363"/>
      <c r="AI485" s="363"/>
      <c r="AJ485" s="363"/>
      <c r="AK485" s="363"/>
      <c r="AL485" s="363"/>
      <c r="AM485" s="363"/>
      <c r="AN485" s="363"/>
      <c r="AO485" s="363"/>
      <c r="AP485" s="363"/>
      <c r="AQ485" s="363"/>
      <c r="AR485" s="363"/>
      <c r="AS485" s="363"/>
      <c r="AT485" s="363"/>
      <c r="AU485" s="363"/>
      <c r="AV485" s="363"/>
      <c r="AW485" s="363"/>
      <c r="AX485" s="363"/>
      <c r="AY485" s="363"/>
      <c r="AZ485" s="363"/>
      <c r="BA485" s="363"/>
      <c r="BB485" s="363"/>
      <c r="BC485" s="363"/>
      <c r="BD485" s="363"/>
      <c r="BE485" s="363"/>
      <c r="BF485" s="363"/>
      <c r="BG485" s="363"/>
      <c r="BH485" s="363"/>
      <c r="BI485" s="363"/>
      <c r="BJ485" s="363"/>
      <c r="BK485" s="363"/>
      <c r="BL485" s="363"/>
      <c r="BM485" s="363"/>
      <c r="BN485" s="363"/>
      <c r="BO485" s="363"/>
      <c r="BP485" s="363"/>
      <c r="BQ485" s="363"/>
      <c r="BR485" s="363"/>
      <c r="BS485" s="363"/>
      <c r="BT485" s="363"/>
      <c r="BU485" s="363"/>
      <c r="BV485" s="363"/>
      <c r="BW485" s="363"/>
      <c r="BX485" s="363"/>
      <c r="BY485" s="363"/>
      <c r="BZ485" s="363"/>
      <c r="CA485" s="363"/>
      <c r="CB485" s="363"/>
      <c r="CC485" s="363"/>
      <c r="CD485" s="363"/>
      <c r="CE485" s="363"/>
      <c r="CF485" s="363"/>
      <c r="CG485" s="363"/>
      <c r="CH485" s="363"/>
      <c r="CI485" s="363"/>
      <c r="CJ485" s="363"/>
      <c r="CK485" s="363"/>
      <c r="CL485" s="363"/>
      <c r="CM485" s="363"/>
      <c r="CN485" s="363"/>
      <c r="CO485" s="363"/>
      <c r="CP485" s="363"/>
      <c r="CQ485" s="363"/>
      <c r="CR485" s="363"/>
      <c r="CS485" s="363"/>
      <c r="CT485" s="363"/>
      <c r="CU485" s="363"/>
      <c r="CV485" s="363"/>
      <c r="CW485" s="363"/>
      <c r="CX485" s="363"/>
      <c r="CY485" s="363"/>
      <c r="CZ485" s="363"/>
      <c r="DA485" s="363"/>
      <c r="DB485" s="363"/>
      <c r="DC485" s="363"/>
      <c r="DD485" s="363"/>
      <c r="DE485" s="363"/>
      <c r="DF485" s="363"/>
      <c r="DG485" s="363"/>
      <c r="DH485" s="363"/>
      <c r="DI485" s="363"/>
      <c r="DJ485" s="363"/>
      <c r="DK485" s="363"/>
      <c r="DL485" s="363"/>
      <c r="DM485" s="363"/>
      <c r="DN485" s="363"/>
      <c r="DO485" s="363"/>
      <c r="DP485" s="363"/>
      <c r="DQ485" s="363"/>
      <c r="DR485" s="363"/>
      <c r="DS485" s="363"/>
      <c r="DT485" s="363"/>
      <c r="DU485" s="363"/>
      <c r="DV485" s="363"/>
      <c r="DW485" s="363"/>
      <c r="DX485" s="363"/>
      <c r="DY485" s="363"/>
      <c r="DZ485" s="363"/>
      <c r="EA485" s="363"/>
      <c r="EB485" s="363"/>
      <c r="EC485" s="363"/>
      <c r="ED485" s="363"/>
      <c r="EE485" s="363"/>
      <c r="EF485" s="363"/>
      <c r="EG485" s="363"/>
      <c r="EH485" s="363"/>
      <c r="EI485" s="363"/>
      <c r="EJ485" s="363"/>
      <c r="EK485" s="363"/>
      <c r="EL485" s="363"/>
      <c r="EM485" s="363"/>
      <c r="EN485" s="363"/>
      <c r="EO485" s="363"/>
      <c r="EP485" s="363"/>
      <c r="EQ485" s="363"/>
      <c r="ER485" s="363"/>
      <c r="ES485" s="363"/>
      <c r="ET485" s="363"/>
      <c r="EU485" s="363"/>
      <c r="EV485" s="363"/>
      <c r="EW485" s="363"/>
      <c r="EX485" s="363"/>
      <c r="EY485" s="363"/>
      <c r="EZ485" s="363"/>
      <c r="FA485" s="363"/>
      <c r="FB485" s="363"/>
      <c r="FC485" s="363"/>
      <c r="FD485" s="363"/>
      <c r="FE485" s="363"/>
      <c r="FF485" s="363"/>
      <c r="FG485" s="363"/>
      <c r="FH485" s="363"/>
      <c r="FI485" s="363"/>
      <c r="FJ485" s="363"/>
      <c r="FK485" s="363"/>
      <c r="FL485" s="363"/>
      <c r="FM485" s="363"/>
      <c r="FN485" s="363"/>
      <c r="FO485" s="363"/>
      <c r="FP485" s="363"/>
      <c r="FQ485" s="363"/>
      <c r="FR485" s="363"/>
      <c r="FS485" s="363"/>
      <c r="FT485" s="363"/>
      <c r="FU485" s="363"/>
      <c r="FV485" s="363"/>
      <c r="FW485" s="363"/>
      <c r="FX485" s="363"/>
      <c r="FY485" s="363"/>
      <c r="FZ485" s="363"/>
      <c r="GA485" s="363"/>
      <c r="GB485" s="363"/>
      <c r="GC485" s="363"/>
      <c r="GD485" s="363"/>
      <c r="GE485" s="363"/>
      <c r="GF485" s="363"/>
      <c r="GG485" s="363"/>
      <c r="GH485" s="363"/>
      <c r="GI485" s="363"/>
      <c r="GJ485" s="363"/>
      <c r="GK485" s="363"/>
      <c r="GL485" s="363"/>
      <c r="GM485" s="363"/>
      <c r="GN485" s="363"/>
      <c r="GO485" s="363"/>
      <c r="GP485" s="363"/>
      <c r="GQ485" s="363"/>
      <c r="GR485" s="363"/>
      <c r="GS485" s="363"/>
      <c r="GT485" s="363"/>
      <c r="GU485" s="363"/>
      <c r="GV485" s="363"/>
      <c r="GW485" s="363"/>
      <c r="GX485" s="363"/>
      <c r="GY485" s="363"/>
      <c r="GZ485" s="363"/>
      <c r="HA485" s="363"/>
      <c r="HB485" s="363"/>
      <c r="HC485" s="363"/>
      <c r="HD485" s="363"/>
      <c r="HE485" s="363"/>
      <c r="HF485" s="363"/>
      <c r="HG485" s="363"/>
      <c r="HH485" s="363"/>
      <c r="HI485" s="363"/>
      <c r="HJ485" s="363"/>
      <c r="HK485" s="363"/>
      <c r="HL485" s="363"/>
      <c r="HM485" s="363"/>
      <c r="HN485" s="363"/>
      <c r="HO485" s="363"/>
      <c r="HP485" s="363"/>
      <c r="HQ485" s="363"/>
      <c r="HR485" s="363"/>
      <c r="HS485" s="363"/>
      <c r="HT485" s="363"/>
      <c r="HU485" s="363"/>
      <c r="HV485" s="363"/>
      <c r="HW485" s="363"/>
      <c r="HX485" s="363"/>
      <c r="HY485" s="363"/>
      <c r="HZ485" s="363"/>
      <c r="IA485" s="363"/>
      <c r="IB485" s="363"/>
      <c r="IC485" s="363"/>
      <c r="ID485" s="363"/>
      <c r="IE485" s="363"/>
      <c r="IF485" s="363"/>
      <c r="IG485" s="363"/>
      <c r="IH485" s="363"/>
      <c r="II485" s="363"/>
      <c r="IJ485" s="363"/>
      <c r="IK485" s="363"/>
      <c r="IL485" s="363"/>
      <c r="IM485" s="363"/>
      <c r="IN485" s="363"/>
      <c r="IO485" s="363"/>
      <c r="IP485" s="363"/>
      <c r="IQ485" s="363"/>
      <c r="IR485" s="363"/>
      <c r="IS485" s="363"/>
      <c r="IT485" s="363"/>
      <c r="IU485" s="363"/>
      <c r="IV485" s="363"/>
    </row>
    <row r="486" ht="15.75" spans="1:256">
      <c r="A486" s="345">
        <v>5</v>
      </c>
      <c r="B486" s="346" t="s">
        <v>589</v>
      </c>
      <c r="C486" s="347"/>
      <c r="D486" s="287"/>
      <c r="E486" s="287">
        <v>3</v>
      </c>
      <c r="F486" s="287">
        <v>1</v>
      </c>
      <c r="G486" s="287">
        <f t="shared" si="17"/>
        <v>2</v>
      </c>
      <c r="H486" s="287">
        <v>41064000</v>
      </c>
      <c r="I486" s="287"/>
      <c r="J486" s="287">
        <v>287200</v>
      </c>
      <c r="K486" s="287">
        <f t="shared" si="18"/>
        <v>11456856</v>
      </c>
      <c r="L486" s="287"/>
      <c r="M486" s="287">
        <v>4141928</v>
      </c>
      <c r="N486" s="360"/>
      <c r="O486" s="360"/>
      <c r="P486" s="360"/>
      <c r="Q486" s="360"/>
      <c r="R486" s="360"/>
      <c r="S486" s="363"/>
      <c r="T486" s="363"/>
      <c r="U486" s="363"/>
      <c r="V486" s="363"/>
      <c r="W486" s="363"/>
      <c r="X486" s="363"/>
      <c r="Y486" s="363"/>
      <c r="Z486" s="363"/>
      <c r="AA486" s="363"/>
      <c r="AB486" s="363"/>
      <c r="AC486" s="363"/>
      <c r="AD486" s="363"/>
      <c r="AE486" s="363"/>
      <c r="AF486" s="363"/>
      <c r="AG486" s="363"/>
      <c r="AH486" s="363"/>
      <c r="AI486" s="363"/>
      <c r="AJ486" s="363"/>
      <c r="AK486" s="363"/>
      <c r="AL486" s="363"/>
      <c r="AM486" s="363"/>
      <c r="AN486" s="363"/>
      <c r="AO486" s="363"/>
      <c r="AP486" s="363"/>
      <c r="AQ486" s="363"/>
      <c r="AR486" s="363"/>
      <c r="AS486" s="363"/>
      <c r="AT486" s="363"/>
      <c r="AU486" s="363"/>
      <c r="AV486" s="363"/>
      <c r="AW486" s="363"/>
      <c r="AX486" s="363"/>
      <c r="AY486" s="363"/>
      <c r="AZ486" s="363"/>
      <c r="BA486" s="363"/>
      <c r="BB486" s="363"/>
      <c r="BC486" s="363"/>
      <c r="BD486" s="363"/>
      <c r="BE486" s="363"/>
      <c r="BF486" s="363"/>
      <c r="BG486" s="363"/>
      <c r="BH486" s="363"/>
      <c r="BI486" s="363"/>
      <c r="BJ486" s="363"/>
      <c r="BK486" s="363"/>
      <c r="BL486" s="363"/>
      <c r="BM486" s="363"/>
      <c r="BN486" s="363"/>
      <c r="BO486" s="363"/>
      <c r="BP486" s="363"/>
      <c r="BQ486" s="363"/>
      <c r="BR486" s="363"/>
      <c r="BS486" s="363"/>
      <c r="BT486" s="363"/>
      <c r="BU486" s="363"/>
      <c r="BV486" s="363"/>
      <c r="BW486" s="363"/>
      <c r="BX486" s="363"/>
      <c r="BY486" s="363"/>
      <c r="BZ486" s="363"/>
      <c r="CA486" s="363"/>
      <c r="CB486" s="363"/>
      <c r="CC486" s="363"/>
      <c r="CD486" s="363"/>
      <c r="CE486" s="363"/>
      <c r="CF486" s="363"/>
      <c r="CG486" s="363"/>
      <c r="CH486" s="363"/>
      <c r="CI486" s="363"/>
      <c r="CJ486" s="363"/>
      <c r="CK486" s="363"/>
      <c r="CL486" s="363"/>
      <c r="CM486" s="363"/>
      <c r="CN486" s="363"/>
      <c r="CO486" s="363"/>
      <c r="CP486" s="363"/>
      <c r="CQ486" s="363"/>
      <c r="CR486" s="363"/>
      <c r="CS486" s="363"/>
      <c r="CT486" s="363"/>
      <c r="CU486" s="363"/>
      <c r="CV486" s="363"/>
      <c r="CW486" s="363"/>
      <c r="CX486" s="363"/>
      <c r="CY486" s="363"/>
      <c r="CZ486" s="363"/>
      <c r="DA486" s="363"/>
      <c r="DB486" s="363"/>
      <c r="DC486" s="363"/>
      <c r="DD486" s="363"/>
      <c r="DE486" s="363"/>
      <c r="DF486" s="363"/>
      <c r="DG486" s="363"/>
      <c r="DH486" s="363"/>
      <c r="DI486" s="363"/>
      <c r="DJ486" s="363"/>
      <c r="DK486" s="363"/>
      <c r="DL486" s="363"/>
      <c r="DM486" s="363"/>
      <c r="DN486" s="363"/>
      <c r="DO486" s="363"/>
      <c r="DP486" s="363"/>
      <c r="DQ486" s="363"/>
      <c r="DR486" s="363"/>
      <c r="DS486" s="363"/>
      <c r="DT486" s="363"/>
      <c r="DU486" s="363"/>
      <c r="DV486" s="363"/>
      <c r="DW486" s="363"/>
      <c r="DX486" s="363"/>
      <c r="DY486" s="363"/>
      <c r="DZ486" s="363"/>
      <c r="EA486" s="363"/>
      <c r="EB486" s="363"/>
      <c r="EC486" s="363"/>
      <c r="ED486" s="363"/>
      <c r="EE486" s="363"/>
      <c r="EF486" s="363"/>
      <c r="EG486" s="363"/>
      <c r="EH486" s="363"/>
      <c r="EI486" s="363"/>
      <c r="EJ486" s="363"/>
      <c r="EK486" s="363"/>
      <c r="EL486" s="363"/>
      <c r="EM486" s="363"/>
      <c r="EN486" s="363"/>
      <c r="EO486" s="363"/>
      <c r="EP486" s="363"/>
      <c r="EQ486" s="363"/>
      <c r="ER486" s="363"/>
      <c r="ES486" s="363"/>
      <c r="ET486" s="363"/>
      <c r="EU486" s="363"/>
      <c r="EV486" s="363"/>
      <c r="EW486" s="363"/>
      <c r="EX486" s="363"/>
      <c r="EY486" s="363"/>
      <c r="EZ486" s="363"/>
      <c r="FA486" s="363"/>
      <c r="FB486" s="363"/>
      <c r="FC486" s="363"/>
      <c r="FD486" s="363"/>
      <c r="FE486" s="363"/>
      <c r="FF486" s="363"/>
      <c r="FG486" s="363"/>
      <c r="FH486" s="363"/>
      <c r="FI486" s="363"/>
      <c r="FJ486" s="363"/>
      <c r="FK486" s="363"/>
      <c r="FL486" s="363"/>
      <c r="FM486" s="363"/>
      <c r="FN486" s="363"/>
      <c r="FO486" s="363"/>
      <c r="FP486" s="363"/>
      <c r="FQ486" s="363"/>
      <c r="FR486" s="363"/>
      <c r="FS486" s="363"/>
      <c r="FT486" s="363"/>
      <c r="FU486" s="363"/>
      <c r="FV486" s="363"/>
      <c r="FW486" s="363"/>
      <c r="FX486" s="363"/>
      <c r="FY486" s="363"/>
      <c r="FZ486" s="363"/>
      <c r="GA486" s="363"/>
      <c r="GB486" s="363"/>
      <c r="GC486" s="363"/>
      <c r="GD486" s="363"/>
      <c r="GE486" s="363"/>
      <c r="GF486" s="363"/>
      <c r="GG486" s="363"/>
      <c r="GH486" s="363"/>
      <c r="GI486" s="363"/>
      <c r="GJ486" s="363"/>
      <c r="GK486" s="363"/>
      <c r="GL486" s="363"/>
      <c r="GM486" s="363"/>
      <c r="GN486" s="363"/>
      <c r="GO486" s="363"/>
      <c r="GP486" s="363"/>
      <c r="GQ486" s="363"/>
      <c r="GR486" s="363"/>
      <c r="GS486" s="363"/>
      <c r="GT486" s="363"/>
      <c r="GU486" s="363"/>
      <c r="GV486" s="363"/>
      <c r="GW486" s="363"/>
      <c r="GX486" s="363"/>
      <c r="GY486" s="363"/>
      <c r="GZ486" s="363"/>
      <c r="HA486" s="363"/>
      <c r="HB486" s="363"/>
      <c r="HC486" s="363"/>
      <c r="HD486" s="363"/>
      <c r="HE486" s="363"/>
      <c r="HF486" s="363"/>
      <c r="HG486" s="363"/>
      <c r="HH486" s="363"/>
      <c r="HI486" s="363"/>
      <c r="HJ486" s="363"/>
      <c r="HK486" s="363"/>
      <c r="HL486" s="363"/>
      <c r="HM486" s="363"/>
      <c r="HN486" s="363"/>
      <c r="HO486" s="363"/>
      <c r="HP486" s="363"/>
      <c r="HQ486" s="363"/>
      <c r="HR486" s="363"/>
      <c r="HS486" s="363"/>
      <c r="HT486" s="363"/>
      <c r="HU486" s="363"/>
      <c r="HV486" s="363"/>
      <c r="HW486" s="363"/>
      <c r="HX486" s="363"/>
      <c r="HY486" s="363"/>
      <c r="HZ486" s="363"/>
      <c r="IA486" s="363"/>
      <c r="IB486" s="363"/>
      <c r="IC486" s="363"/>
      <c r="ID486" s="363"/>
      <c r="IE486" s="363"/>
      <c r="IF486" s="363"/>
      <c r="IG486" s="363"/>
      <c r="IH486" s="363"/>
      <c r="II486" s="363"/>
      <c r="IJ486" s="363"/>
      <c r="IK486" s="363"/>
      <c r="IL486" s="363"/>
      <c r="IM486" s="363"/>
      <c r="IN486" s="363"/>
      <c r="IO486" s="363"/>
      <c r="IP486" s="363"/>
      <c r="IQ486" s="363"/>
      <c r="IR486" s="363"/>
      <c r="IS486" s="363"/>
      <c r="IT486" s="363"/>
      <c r="IU486" s="363"/>
      <c r="IV486" s="363"/>
    </row>
    <row r="487" ht="16.5" spans="1:256">
      <c r="A487" s="348">
        <v>6</v>
      </c>
      <c r="B487" s="349" t="s">
        <v>590</v>
      </c>
      <c r="C487" s="350"/>
      <c r="D487" s="287">
        <v>8</v>
      </c>
      <c r="E487" s="287"/>
      <c r="F487" s="287">
        <v>0</v>
      </c>
      <c r="G487" s="287">
        <f t="shared" si="17"/>
        <v>8</v>
      </c>
      <c r="H487" s="287">
        <v>4838400</v>
      </c>
      <c r="I487" s="287"/>
      <c r="J487" s="287"/>
      <c r="K487" s="287">
        <f t="shared" si="18"/>
        <v>1349913.6</v>
      </c>
      <c r="L487" s="287"/>
      <c r="M487" s="287">
        <v>346212</v>
      </c>
      <c r="N487" s="360"/>
      <c r="O487" s="360"/>
      <c r="P487" s="360"/>
      <c r="Q487" s="360"/>
      <c r="R487" s="360"/>
      <c r="S487" s="363"/>
      <c r="T487" s="363"/>
      <c r="U487" s="363"/>
      <c r="V487" s="363"/>
      <c r="W487" s="363"/>
      <c r="X487" s="363"/>
      <c r="Y487" s="363"/>
      <c r="Z487" s="363"/>
      <c r="AA487" s="363"/>
      <c r="AB487" s="363"/>
      <c r="AC487" s="363"/>
      <c r="AD487" s="363"/>
      <c r="AE487" s="363"/>
      <c r="AF487" s="363"/>
      <c r="AG487" s="363"/>
      <c r="AH487" s="363"/>
      <c r="AI487" s="363"/>
      <c r="AJ487" s="363"/>
      <c r="AK487" s="363"/>
      <c r="AL487" s="363"/>
      <c r="AM487" s="363"/>
      <c r="AN487" s="363"/>
      <c r="AO487" s="363"/>
      <c r="AP487" s="363"/>
      <c r="AQ487" s="363"/>
      <c r="AR487" s="363"/>
      <c r="AS487" s="363"/>
      <c r="AT487" s="363"/>
      <c r="AU487" s="363"/>
      <c r="AV487" s="363"/>
      <c r="AW487" s="363"/>
      <c r="AX487" s="363"/>
      <c r="AY487" s="363"/>
      <c r="AZ487" s="363"/>
      <c r="BA487" s="363"/>
      <c r="BB487" s="363"/>
      <c r="BC487" s="363"/>
      <c r="BD487" s="363"/>
      <c r="BE487" s="363"/>
      <c r="BF487" s="363"/>
      <c r="BG487" s="363"/>
      <c r="BH487" s="363"/>
      <c r="BI487" s="363"/>
      <c r="BJ487" s="363"/>
      <c r="BK487" s="363"/>
      <c r="BL487" s="363"/>
      <c r="BM487" s="363"/>
      <c r="BN487" s="363"/>
      <c r="BO487" s="363"/>
      <c r="BP487" s="363"/>
      <c r="BQ487" s="363"/>
      <c r="BR487" s="363"/>
      <c r="BS487" s="363"/>
      <c r="BT487" s="363"/>
      <c r="BU487" s="363"/>
      <c r="BV487" s="363"/>
      <c r="BW487" s="363"/>
      <c r="BX487" s="363"/>
      <c r="BY487" s="363"/>
      <c r="BZ487" s="363"/>
      <c r="CA487" s="363"/>
      <c r="CB487" s="363"/>
      <c r="CC487" s="363"/>
      <c r="CD487" s="363"/>
      <c r="CE487" s="363"/>
      <c r="CF487" s="363"/>
      <c r="CG487" s="363"/>
      <c r="CH487" s="363"/>
      <c r="CI487" s="363"/>
      <c r="CJ487" s="363"/>
      <c r="CK487" s="363"/>
      <c r="CL487" s="363"/>
      <c r="CM487" s="363"/>
      <c r="CN487" s="363"/>
      <c r="CO487" s="363"/>
      <c r="CP487" s="363"/>
      <c r="CQ487" s="363"/>
      <c r="CR487" s="363"/>
      <c r="CS487" s="363"/>
      <c r="CT487" s="363"/>
      <c r="CU487" s="363"/>
      <c r="CV487" s="363"/>
      <c r="CW487" s="363"/>
      <c r="CX487" s="363"/>
      <c r="CY487" s="363"/>
      <c r="CZ487" s="363"/>
      <c r="DA487" s="363"/>
      <c r="DB487" s="363"/>
      <c r="DC487" s="363"/>
      <c r="DD487" s="363"/>
      <c r="DE487" s="363"/>
      <c r="DF487" s="363"/>
      <c r="DG487" s="363"/>
      <c r="DH487" s="363"/>
      <c r="DI487" s="363"/>
      <c r="DJ487" s="363"/>
      <c r="DK487" s="363"/>
      <c r="DL487" s="363"/>
      <c r="DM487" s="363"/>
      <c r="DN487" s="363"/>
      <c r="DO487" s="363"/>
      <c r="DP487" s="363"/>
      <c r="DQ487" s="363"/>
      <c r="DR487" s="363"/>
      <c r="DS487" s="363"/>
      <c r="DT487" s="363"/>
      <c r="DU487" s="363"/>
      <c r="DV487" s="363"/>
      <c r="DW487" s="363"/>
      <c r="DX487" s="363"/>
      <c r="DY487" s="363"/>
      <c r="DZ487" s="363"/>
      <c r="EA487" s="363"/>
      <c r="EB487" s="363"/>
      <c r="EC487" s="363"/>
      <c r="ED487" s="363"/>
      <c r="EE487" s="363"/>
      <c r="EF487" s="363"/>
      <c r="EG487" s="363"/>
      <c r="EH487" s="363"/>
      <c r="EI487" s="363"/>
      <c r="EJ487" s="363"/>
      <c r="EK487" s="363"/>
      <c r="EL487" s="363"/>
      <c r="EM487" s="363"/>
      <c r="EN487" s="363"/>
      <c r="EO487" s="363"/>
      <c r="EP487" s="363"/>
      <c r="EQ487" s="363"/>
      <c r="ER487" s="363"/>
      <c r="ES487" s="363"/>
      <c r="ET487" s="363"/>
      <c r="EU487" s="363"/>
      <c r="EV487" s="363"/>
      <c r="EW487" s="363"/>
      <c r="EX487" s="363"/>
      <c r="EY487" s="363"/>
      <c r="EZ487" s="363"/>
      <c r="FA487" s="363"/>
      <c r="FB487" s="363"/>
      <c r="FC487" s="363"/>
      <c r="FD487" s="363"/>
      <c r="FE487" s="363"/>
      <c r="FF487" s="363"/>
      <c r="FG487" s="363"/>
      <c r="FH487" s="363"/>
      <c r="FI487" s="363"/>
      <c r="FJ487" s="363"/>
      <c r="FK487" s="363"/>
      <c r="FL487" s="363"/>
      <c r="FM487" s="363"/>
      <c r="FN487" s="363"/>
      <c r="FO487" s="363"/>
      <c r="FP487" s="363"/>
      <c r="FQ487" s="363"/>
      <c r="FR487" s="363"/>
      <c r="FS487" s="363"/>
      <c r="FT487" s="363"/>
      <c r="FU487" s="363"/>
      <c r="FV487" s="363"/>
      <c r="FW487" s="363"/>
      <c r="FX487" s="363"/>
      <c r="FY487" s="363"/>
      <c r="FZ487" s="363"/>
      <c r="GA487" s="363"/>
      <c r="GB487" s="363"/>
      <c r="GC487" s="363"/>
      <c r="GD487" s="363"/>
      <c r="GE487" s="363"/>
      <c r="GF487" s="363"/>
      <c r="GG487" s="363"/>
      <c r="GH487" s="363"/>
      <c r="GI487" s="363"/>
      <c r="GJ487" s="363"/>
      <c r="GK487" s="363"/>
      <c r="GL487" s="363"/>
      <c r="GM487" s="363"/>
      <c r="GN487" s="363"/>
      <c r="GO487" s="363"/>
      <c r="GP487" s="363"/>
      <c r="GQ487" s="363"/>
      <c r="GR487" s="363"/>
      <c r="GS487" s="363"/>
      <c r="GT487" s="363"/>
      <c r="GU487" s="363"/>
      <c r="GV487" s="363"/>
      <c r="GW487" s="363"/>
      <c r="GX487" s="363"/>
      <c r="GY487" s="363"/>
      <c r="GZ487" s="363"/>
      <c r="HA487" s="363"/>
      <c r="HB487" s="363"/>
      <c r="HC487" s="363"/>
      <c r="HD487" s="363"/>
      <c r="HE487" s="363"/>
      <c r="HF487" s="363"/>
      <c r="HG487" s="363"/>
      <c r="HH487" s="363"/>
      <c r="HI487" s="363"/>
      <c r="HJ487" s="363"/>
      <c r="HK487" s="363"/>
      <c r="HL487" s="363"/>
      <c r="HM487" s="363"/>
      <c r="HN487" s="363"/>
      <c r="HO487" s="363"/>
      <c r="HP487" s="363"/>
      <c r="HQ487" s="363"/>
      <c r="HR487" s="363"/>
      <c r="HS487" s="363"/>
      <c r="HT487" s="363"/>
      <c r="HU487" s="363"/>
      <c r="HV487" s="363"/>
      <c r="HW487" s="363"/>
      <c r="HX487" s="363"/>
      <c r="HY487" s="363"/>
      <c r="HZ487" s="363"/>
      <c r="IA487" s="363"/>
      <c r="IB487" s="363"/>
      <c r="IC487" s="363"/>
      <c r="ID487" s="363"/>
      <c r="IE487" s="363"/>
      <c r="IF487" s="363"/>
      <c r="IG487" s="363"/>
      <c r="IH487" s="363"/>
      <c r="II487" s="363"/>
      <c r="IJ487" s="363"/>
      <c r="IK487" s="363"/>
      <c r="IL487" s="363"/>
      <c r="IM487" s="363"/>
      <c r="IN487" s="363"/>
      <c r="IO487" s="363"/>
      <c r="IP487" s="363"/>
      <c r="IQ487" s="363"/>
      <c r="IR487" s="363"/>
      <c r="IS487" s="363"/>
      <c r="IT487" s="363"/>
      <c r="IU487" s="363"/>
      <c r="IV487" s="363"/>
    </row>
    <row r="488" spans="2:16">
      <c r="B488" s="1"/>
      <c r="C488" s="5"/>
      <c r="D488" s="5"/>
      <c r="E488" s="351"/>
      <c r="F488" s="351"/>
      <c r="G488" s="352"/>
      <c r="H488" s="352">
        <f>D205</f>
        <v>299828399</v>
      </c>
      <c r="I488" s="352"/>
      <c r="J488" s="5">
        <f>D242</f>
        <v>548800</v>
      </c>
      <c r="K488" s="5">
        <f>D210</f>
        <v>45508154</v>
      </c>
      <c r="L488" s="5"/>
      <c r="M488" s="5"/>
      <c r="N488" s="188"/>
      <c r="O488" s="188"/>
      <c r="P488" s="188"/>
    </row>
    <row r="489" spans="2:16">
      <c r="B489" s="1" t="s">
        <v>591</v>
      </c>
      <c r="E489" s="351"/>
      <c r="F489" s="351"/>
      <c r="G489" s="352"/>
      <c r="H489" s="352">
        <f>H488-H481</f>
        <v>-0.100000023841858</v>
      </c>
      <c r="I489" s="352"/>
      <c r="K489" s="352">
        <f>K481-K488</f>
        <v>38143969.3489</v>
      </c>
      <c r="M489" s="362">
        <f>M488-M481</f>
        <v>-24619471</v>
      </c>
      <c r="O489" s="188"/>
      <c r="P489" s="188"/>
    </row>
    <row r="490" spans="2:15">
      <c r="B490" s="4" t="s">
        <v>592</v>
      </c>
      <c r="D490" s="351"/>
      <c r="E490" s="351"/>
      <c r="F490" s="352"/>
      <c r="G490" s="351"/>
      <c r="H490" s="352"/>
      <c r="N490" s="188"/>
      <c r="O490" s="188"/>
    </row>
    <row r="491" spans="2:15">
      <c r="B491" s="4" t="s">
        <v>593</v>
      </c>
      <c r="D491" s="351"/>
      <c r="E491" s="351"/>
      <c r="F491" s="352"/>
      <c r="G491" s="352"/>
      <c r="H491" s="352"/>
      <c r="K491" s="5"/>
      <c r="N491" s="188"/>
      <c r="O491" s="188"/>
    </row>
    <row r="492" spans="2:15">
      <c r="B492" s="4" t="s">
        <v>594</v>
      </c>
      <c r="D492" s="351"/>
      <c r="E492" s="351"/>
      <c r="F492" s="352"/>
      <c r="G492" s="352"/>
      <c r="H492" s="352"/>
      <c r="N492" s="188"/>
      <c r="O492" s="188"/>
    </row>
    <row r="493" spans="2:11">
      <c r="B493" s="4" t="s">
        <v>595</v>
      </c>
      <c r="D493" s="351"/>
      <c r="E493" s="351"/>
      <c r="F493" s="352"/>
      <c r="G493" s="352"/>
      <c r="H493" s="352"/>
      <c r="K493" s="5"/>
    </row>
    <row r="494" spans="2:8">
      <c r="B494" s="4" t="s">
        <v>596</v>
      </c>
      <c r="D494" s="351"/>
      <c r="E494" s="351"/>
      <c r="F494" s="352"/>
      <c r="G494" s="352"/>
      <c r="H494" s="352"/>
    </row>
    <row r="495" spans="2:8">
      <c r="B495" s="4" t="s">
        <v>597</v>
      </c>
      <c r="D495" s="351"/>
      <c r="E495" s="351"/>
      <c r="F495" s="352"/>
      <c r="G495" s="352"/>
      <c r="H495" s="352"/>
    </row>
    <row r="496" spans="2:8">
      <c r="B496" s="4" t="s">
        <v>598</v>
      </c>
      <c r="D496" s="351"/>
      <c r="E496" s="351"/>
      <c r="F496" s="352"/>
      <c r="G496" s="352"/>
      <c r="H496" s="352"/>
    </row>
    <row r="497" spans="2:8">
      <c r="B497" s="4" t="s">
        <v>599</v>
      </c>
      <c r="D497" s="351"/>
      <c r="E497" s="351"/>
      <c r="F497" s="352"/>
      <c r="G497" s="352"/>
      <c r="H497" s="352"/>
    </row>
    <row r="498" spans="6:8">
      <c r="F498" s="14"/>
      <c r="G498" s="15"/>
      <c r="H498" s="15"/>
    </row>
    <row r="499" spans="6:8">
      <c r="F499" s="14"/>
      <c r="G499" s="15"/>
      <c r="H499" s="15"/>
    </row>
    <row r="500" spans="6:8">
      <c r="F500" s="14"/>
      <c r="G500" s="15"/>
      <c r="H500" s="15"/>
    </row>
    <row r="501" spans="6:8">
      <c r="F501" s="14"/>
      <c r="G501" s="15"/>
      <c r="H501" s="15"/>
    </row>
    <row r="502" spans="6:8">
      <c r="F502" s="14"/>
      <c r="G502" s="15"/>
      <c r="H502" s="15"/>
    </row>
    <row r="503" spans="6:8">
      <c r="F503" s="14"/>
      <c r="G503" s="15"/>
      <c r="H503" s="15"/>
    </row>
    <row r="504" spans="6:8">
      <c r="F504" s="14"/>
      <c r="G504" s="15"/>
      <c r="H504" s="15"/>
    </row>
    <row r="505" spans="6:8">
      <c r="F505" s="14"/>
      <c r="G505" s="15"/>
      <c r="H505" s="15"/>
    </row>
    <row r="506" spans="6:8">
      <c r="F506" s="14"/>
      <c r="G506" s="15"/>
      <c r="H506" s="15"/>
    </row>
    <row r="507" spans="6:8">
      <c r="F507" s="14"/>
      <c r="G507" s="15"/>
      <c r="H507" s="15"/>
    </row>
    <row r="508" spans="6:8">
      <c r="F508" s="14"/>
      <c r="G508" s="15"/>
      <c r="H508" s="15"/>
    </row>
    <row r="509" spans="6:8">
      <c r="F509" s="14"/>
      <c r="G509" s="15"/>
      <c r="H509" s="15"/>
    </row>
    <row r="510" spans="6:8">
      <c r="F510" s="14"/>
      <c r="G510" s="15"/>
      <c r="H510" s="15"/>
    </row>
  </sheetData>
  <mergeCells count="78">
    <mergeCell ref="A1:B1"/>
    <mergeCell ref="D4:E4"/>
    <mergeCell ref="G19:H19"/>
    <mergeCell ref="A118:B118"/>
    <mergeCell ref="A119:B119"/>
    <mergeCell ref="A120:B120"/>
    <mergeCell ref="D126:E126"/>
    <mergeCell ref="A272:B272"/>
    <mergeCell ref="A273:B273"/>
    <mergeCell ref="A274:B274"/>
    <mergeCell ref="A279:B279"/>
    <mergeCell ref="C280:D280"/>
    <mergeCell ref="D282:E282"/>
    <mergeCell ref="A322:B322"/>
    <mergeCell ref="B328:E328"/>
    <mergeCell ref="D355:E355"/>
    <mergeCell ref="E364:F364"/>
    <mergeCell ref="B396:C396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10:B410"/>
    <mergeCell ref="D410:E410"/>
    <mergeCell ref="C411:E411"/>
    <mergeCell ref="E413:I413"/>
    <mergeCell ref="J413:M413"/>
    <mergeCell ref="F414:G414"/>
    <mergeCell ref="A438:B438"/>
    <mergeCell ref="C439:E439"/>
    <mergeCell ref="D441:F441"/>
    <mergeCell ref="G441:H441"/>
    <mergeCell ref="I441:J441"/>
    <mergeCell ref="K441:M441"/>
    <mergeCell ref="A464:B464"/>
    <mergeCell ref="D464:F464"/>
    <mergeCell ref="J464:M464"/>
    <mergeCell ref="A465:B465"/>
    <mergeCell ref="A466:B466"/>
    <mergeCell ref="A467:B467"/>
    <mergeCell ref="C467:E467"/>
    <mergeCell ref="A468:B468"/>
    <mergeCell ref="C468:E468"/>
    <mergeCell ref="A471:B471"/>
    <mergeCell ref="B473:I473"/>
    <mergeCell ref="E474:G474"/>
    <mergeCell ref="H474:M474"/>
    <mergeCell ref="E475:G475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A269:A270"/>
    <mergeCell ref="D269:D270"/>
    <mergeCell ref="D275:D276"/>
    <mergeCell ref="D323:D324"/>
    <mergeCell ref="D395:D396"/>
    <mergeCell ref="D474:D479"/>
    <mergeCell ref="E269:E270"/>
    <mergeCell ref="E275:E276"/>
    <mergeCell ref="E323:E324"/>
    <mergeCell ref="E395:E396"/>
    <mergeCell ref="F395:F396"/>
    <mergeCell ref="G395:G396"/>
    <mergeCell ref="B474:C479"/>
    <mergeCell ref="A355:B357"/>
    <mergeCell ref="A275:B276"/>
    <mergeCell ref="A323:B324"/>
  </mergeCells>
  <pageMargins left="0.7" right="0.7" top="0.75" bottom="0.75" header="0.3" footer="0.3"/>
  <pageSetup paperSize="9" scale="55" orientation="portrait"/>
  <headerFooter/>
  <rowBreaks count="4" manualBreakCount="4">
    <brk id="120" max="4" man="1"/>
    <brk id="276" max="4" man="1"/>
    <brk id="324" max="4" man="1"/>
    <brk id="407" max="4" man="1"/>
  </rowBreaks>
  <colBreaks count="1" manualBreakCount="1">
    <brk id="5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Financa</dc:creator>
  <cp:lastModifiedBy>User</cp:lastModifiedBy>
  <dcterms:created xsi:type="dcterms:W3CDTF">2019-01-29T14:49:00Z</dcterms:created>
  <cp:lastPrinted>2019-02-06T15:09:00Z</cp:lastPrinted>
  <dcterms:modified xsi:type="dcterms:W3CDTF">2026-03-07T17:22:30Z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9F4616828CC74319BBAACE046D6916AA_12</vt:lpwstr>
  </property>
  <property fmtid="{D5CDD505-2E9C-101B-9397-08002B2CF9AE}" pid="3" name="KSOProductBuildVer">
    <vt:lpwstr>1033-12.2.0.23196</vt:lpwstr>
  </property>
</Properties>
</file>